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TM" sheetId="1" r:id="rId1"/>
    <sheet name="Retailer" sheetId="2" r:id="rId2"/>
    <sheet name="ORA" sheetId="3" r:id="rId3"/>
    <sheet name="Case Study 2" sheetId="4" r:id="rId4"/>
    <sheet name="HOSS Use Case 1" sheetId="5" r:id="rId5"/>
    <sheet name="ESAP Use Case" sheetId="6" r:id="rId6"/>
  </sheets>
  <calcPr calcId="162913"/>
</workbook>
</file>

<file path=xl/calcChain.xml><?xml version="1.0" encoding="utf-8"?>
<calcChain xmlns="http://schemas.openxmlformats.org/spreadsheetml/2006/main">
  <c r="L22" i="6" l="1"/>
  <c r="L19" i="6"/>
  <c r="L10" i="6"/>
  <c r="L11" i="6"/>
  <c r="L12" i="6"/>
  <c r="L9" i="6"/>
  <c r="L7" i="6"/>
  <c r="L6" i="6"/>
  <c r="L25" i="6" s="1"/>
  <c r="L26" i="6" s="1"/>
  <c r="L27" i="6" s="1"/>
  <c r="M30" i="5"/>
  <c r="M31" i="5" s="1"/>
  <c r="M32" i="5" s="1"/>
  <c r="M27" i="5"/>
  <c r="M23" i="5"/>
  <c r="M20" i="5"/>
  <c r="M14" i="5"/>
  <c r="M16" i="5"/>
  <c r="M18" i="5"/>
  <c r="M12" i="5"/>
  <c r="M6" i="5"/>
  <c r="M14" i="4" l="1"/>
  <c r="M10" i="4"/>
  <c r="M9" i="4"/>
  <c r="M7" i="4"/>
  <c r="M16" i="4" s="1"/>
  <c r="M17" i="4" s="1"/>
  <c r="M18" i="4" s="1"/>
  <c r="M6" i="3" l="1"/>
  <c r="M14" i="3"/>
  <c r="M18" i="3"/>
  <c r="M17" i="3"/>
  <c r="M27" i="3" l="1"/>
  <c r="M28" i="3"/>
  <c r="M29" i="3" s="1"/>
  <c r="K60" i="2"/>
  <c r="K61" i="2" s="1"/>
  <c r="K62" i="2" s="1"/>
  <c r="K47" i="2"/>
  <c r="K46" i="2"/>
  <c r="K45" i="2"/>
  <c r="K35" i="2"/>
  <c r="K34" i="2"/>
  <c r="K36" i="2" s="1"/>
  <c r="K37" i="2" s="1"/>
  <c r="K38" i="2" s="1"/>
  <c r="K75" i="1"/>
  <c r="K76" i="1"/>
  <c r="K77" i="1"/>
  <c r="K78" i="1"/>
  <c r="K74" i="1"/>
  <c r="K60" i="1"/>
  <c r="K61" i="1"/>
  <c r="K59" i="1"/>
  <c r="K46" i="1"/>
  <c r="K44" i="1"/>
  <c r="L18" i="2"/>
  <c r="L17" i="2"/>
  <c r="L14" i="2"/>
  <c r="L10" i="2"/>
  <c r="L8" i="2"/>
  <c r="L6" i="2"/>
  <c r="L19" i="2" s="1"/>
  <c r="L20" i="2" s="1"/>
  <c r="L21" i="2" s="1"/>
  <c r="L9" i="2"/>
  <c r="M20" i="1"/>
  <c r="M15" i="1"/>
  <c r="M13" i="1"/>
  <c r="M12" i="1"/>
  <c r="M29" i="1" s="1"/>
  <c r="M30" i="1" s="1"/>
  <c r="M31" i="1" s="1"/>
  <c r="M11" i="1"/>
  <c r="M9" i="1"/>
  <c r="M7" i="1"/>
  <c r="K80" i="1" l="1"/>
  <c r="K81" i="1" s="1"/>
  <c r="K64" i="1"/>
  <c r="K65" i="1" s="1"/>
  <c r="K66" i="1" s="1"/>
  <c r="K49" i="1"/>
  <c r="K50" i="1" s="1"/>
  <c r="K51" i="1" s="1"/>
  <c r="K48" i="2"/>
  <c r="K49" i="2" s="1"/>
  <c r="K50" i="2" s="1"/>
  <c r="K82" i="1"/>
</calcChain>
</file>

<file path=xl/sharedStrings.xml><?xml version="1.0" encoding="utf-8"?>
<sst xmlns="http://schemas.openxmlformats.org/spreadsheetml/2006/main" count="1178" uniqueCount="311">
  <si>
    <t>Classifier Name</t>
  </si>
  <si>
    <t>Classifier Type</t>
  </si>
  <si>
    <t>Calssifier Relationships</t>
  </si>
  <si>
    <t>Version 1</t>
  </si>
  <si>
    <t>Savings</t>
  </si>
  <si>
    <t>Account</t>
  </si>
  <si>
    <t>Transaction</t>
  </si>
  <si>
    <t>Withdrawal</t>
  </si>
  <si>
    <t>Chequing</t>
  </si>
  <si>
    <t>Customer</t>
  </si>
  <si>
    <t>Bank</t>
  </si>
  <si>
    <t>Inquiry</t>
  </si>
  <si>
    <t>Deposit</t>
  </si>
  <si>
    <t>Display</t>
  </si>
  <si>
    <t>ATM</t>
  </si>
  <si>
    <t>KeyPad</t>
  </si>
  <si>
    <t>CashDispenser</t>
  </si>
  <si>
    <t>OperatorPanel</t>
  </si>
  <si>
    <t>Receipt</t>
  </si>
  <si>
    <t>EnvelopeAcceptor</t>
  </si>
  <si>
    <t>CardReader</t>
  </si>
  <si>
    <t>Transfer</t>
  </si>
  <si>
    <t>Iinterface</t>
  </si>
  <si>
    <t>Class</t>
  </si>
  <si>
    <t>Account-INH</t>
  </si>
  <si>
    <t>Customer-ASO</t>
  </si>
  <si>
    <t>Transaction-ASO</t>
  </si>
  <si>
    <t>-</t>
  </si>
  <si>
    <t>Account-ASO</t>
  </si>
  <si>
    <t>Check-ASO</t>
  </si>
  <si>
    <t>Transaction-INH</t>
  </si>
  <si>
    <t>Account-REA</t>
  </si>
  <si>
    <t>Transaction-REA</t>
  </si>
  <si>
    <t>Bank-ASO</t>
  </si>
  <si>
    <t>Bank-AGG</t>
  </si>
  <si>
    <t>ATM-AGG</t>
  </si>
  <si>
    <t>ATM-ASO</t>
  </si>
  <si>
    <t>Version 2</t>
  </si>
  <si>
    <t>DELETED</t>
  </si>
  <si>
    <t>Display-AGG</t>
  </si>
  <si>
    <t>Show-AGG</t>
  </si>
  <si>
    <t>CashDispenser-AGG</t>
  </si>
  <si>
    <t>Receipt-AGG</t>
  </si>
  <si>
    <t>EnvelopeAcceptor-AGG</t>
  </si>
  <si>
    <t>CardReader-AGG</t>
  </si>
  <si>
    <t>OperatorPanel-AGG</t>
  </si>
  <si>
    <t>OperatorPanel-COM</t>
  </si>
  <si>
    <t>KeyPad-AGG</t>
  </si>
  <si>
    <t>Changes From v1 to v2</t>
  </si>
  <si>
    <r>
      <t xml:space="preserve">Class =&gt; </t>
    </r>
    <r>
      <rPr>
        <b/>
        <sz val="11"/>
        <color theme="1"/>
        <rFont val="Calibri"/>
        <family val="2"/>
        <scheme val="minor"/>
      </rPr>
      <t>Interface</t>
    </r>
  </si>
  <si>
    <r>
      <t xml:space="preserve">Customer-ASO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</si>
  <si>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Check-ASO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</si>
  <si>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Transaction-INH =&gt; </t>
    </r>
    <r>
      <rPr>
        <b/>
        <sz val="11"/>
        <color theme="1"/>
        <rFont val="Calibri"/>
        <family val="2"/>
        <scheme val="minor"/>
      </rPr>
      <t>Transaction-REA</t>
    </r>
  </si>
  <si>
    <r>
      <t xml:space="preserve">Account-INH =&gt; </t>
    </r>
    <r>
      <rPr>
        <b/>
        <sz val="11"/>
        <color theme="1"/>
        <rFont val="Calibri"/>
        <family val="2"/>
        <scheme val="minor"/>
      </rPr>
      <t>Account-REA</t>
    </r>
  </si>
  <si>
    <r>
      <t xml:space="preserve">Account-ASO =&gt; </t>
    </r>
    <r>
      <rPr>
        <b/>
        <sz val="11"/>
        <color theme="1"/>
        <rFont val="Calibri"/>
        <family val="2"/>
        <scheme val="minor"/>
      </rPr>
      <t>Account-INH</t>
    </r>
  </si>
  <si>
    <r>
      <t xml:space="preserve">Bank-ASO =&gt; </t>
    </r>
    <r>
      <rPr>
        <b/>
        <sz val="11"/>
        <color theme="1"/>
        <rFont val="Calibri"/>
        <family val="2"/>
        <scheme val="minor"/>
      </rPr>
      <t>Bank-AGG</t>
    </r>
  </si>
  <si>
    <r>
      <t xml:space="preserve">ATM-AGG =&gt; </t>
    </r>
    <r>
      <rPr>
        <b/>
        <sz val="11"/>
        <color theme="1"/>
        <rFont val="Calibri"/>
        <family val="2"/>
        <scheme val="minor"/>
      </rPr>
      <t>ATM-ASO</t>
    </r>
  </si>
  <si>
    <r>
      <t xml:space="preserve">Display-AGG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</si>
  <si>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Show-AGG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</si>
  <si>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OperatorPanel-AGG =&gt; </t>
    </r>
    <r>
      <rPr>
        <b/>
        <sz val="11"/>
        <color theme="1"/>
        <rFont val="Calibri"/>
        <family val="2"/>
        <scheme val="minor"/>
      </rPr>
      <t>OperatorPanel-COM</t>
    </r>
  </si>
  <si>
    <t>Number Of Changes</t>
  </si>
  <si>
    <t>FULL</t>
  </si>
  <si>
    <t>Number Of Unique Pairs</t>
  </si>
  <si>
    <t>Changes/Unique</t>
  </si>
  <si>
    <t>SUM</t>
  </si>
  <si>
    <t>Stability</t>
  </si>
  <si>
    <t>Instability</t>
  </si>
  <si>
    <t>Manufacturer</t>
  </si>
  <si>
    <t>Catalog</t>
  </si>
  <si>
    <t>Catalog Item</t>
  </si>
  <si>
    <t>Product</t>
  </si>
  <si>
    <t>Inventory</t>
  </si>
  <si>
    <t>Customer Reference</t>
  </si>
  <si>
    <t>Purchase Order</t>
  </si>
  <si>
    <t>Parts Order Item</t>
  </si>
  <si>
    <t>WareHouse</t>
  </si>
  <si>
    <t>Product-ASO</t>
  </si>
  <si>
    <t>CatalogItem-COM</t>
  </si>
  <si>
    <t>LeadingManufacturer-ASO</t>
  </si>
  <si>
    <t>CatalogItem-AGG</t>
  </si>
  <si>
    <t>CatalogItem-ASO</t>
  </si>
  <si>
    <t>Inventory-ASO</t>
  </si>
  <si>
    <t>Manufacturer-ASO</t>
  </si>
  <si>
    <t>PartsOrderItem-ASO</t>
  </si>
  <si>
    <t>WareHouse-ASO</t>
  </si>
  <si>
    <t>Manufacturer-INH</t>
  </si>
  <si>
    <t>PartsOrderItem-AGG</t>
  </si>
  <si>
    <t>PurchaseOrder-ASO</t>
  </si>
  <si>
    <t>CustomerReference-ASO</t>
  </si>
  <si>
    <t>PartsOrderItem-COM</t>
  </si>
  <si>
    <t>CustomerData-ASO</t>
  </si>
  <si>
    <r>
      <t xml:space="preserve">Product-ASO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</si>
  <si>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LeadingManufacturer-ASO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</si>
  <si>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CatalogItem-COM =&gt; </t>
    </r>
    <r>
      <rPr>
        <b/>
        <sz val="11"/>
        <color theme="1"/>
        <rFont val="Calibri"/>
        <family val="2"/>
        <scheme val="minor"/>
      </rPr>
      <t>CatalogItem-AGG</t>
    </r>
  </si>
  <si>
    <t>Manufacturer-ASO =&gt; Manufacturer-INH</t>
  </si>
  <si>
    <t>PartsOrderItem-ASO =&gt; PartsOrderItem-AGG</t>
  </si>
  <si>
    <r>
      <t xml:space="preserve">CustomerReference-ASO =&gt; </t>
    </r>
    <r>
      <rPr>
        <b/>
        <sz val="11"/>
        <color theme="1"/>
        <rFont val="Calibri"/>
        <family val="2"/>
        <scheme val="minor"/>
      </rPr>
      <t>DELETED</t>
    </r>
  </si>
  <si>
    <r>
      <t>CustomerData-ASO =&gt;</t>
    </r>
    <r>
      <rPr>
        <b/>
        <sz val="11"/>
        <color theme="1"/>
        <rFont val="Calibri"/>
        <family val="2"/>
        <scheme val="minor"/>
      </rPr>
      <t xml:space="preserve"> NEW</t>
    </r>
  </si>
  <si>
    <r>
      <t xml:space="preserve">PartsOrderItem-COM =&gt; </t>
    </r>
    <r>
      <rPr>
        <b/>
        <sz val="11"/>
        <color theme="1"/>
        <rFont val="Calibri"/>
        <family val="2"/>
        <scheme val="minor"/>
      </rPr>
      <t>PartsOrderItem-AGG</t>
    </r>
  </si>
  <si>
    <r>
      <t>Inventory-ASO =&gt;</t>
    </r>
    <r>
      <rPr>
        <b/>
        <sz val="11"/>
        <color theme="1"/>
        <rFont val="Calibri"/>
        <family val="2"/>
        <scheme val="minor"/>
      </rPr>
      <t xml:space="preserve"> DELETED</t>
    </r>
  </si>
  <si>
    <t>The Key</t>
  </si>
  <si>
    <t>Message Name</t>
  </si>
  <si>
    <t>Message Receiver</t>
  </si>
  <si>
    <t>Message Caller</t>
  </si>
  <si>
    <t>Message Type</t>
  </si>
  <si>
    <t>Message Order</t>
  </si>
  <si>
    <t>ATMStartUp Sequence Diagram</t>
  </si>
  <si>
    <t>v1</t>
  </si>
  <si>
    <t>v2</t>
  </si>
  <si>
    <t>teurnON</t>
  </si>
  <si>
    <t>getATMStatus</t>
  </si>
  <si>
    <t>notifyATM</t>
  </si>
  <si>
    <t>requestDollarAccount</t>
  </si>
  <si>
    <t>initializeATM</t>
  </si>
  <si>
    <t>setInitialCash</t>
  </si>
  <si>
    <t>getATMAmount</t>
  </si>
  <si>
    <t>OperationPanel</t>
  </si>
  <si>
    <t>Operator</t>
  </si>
  <si>
    <t>Synchronous</t>
  </si>
  <si>
    <t>Asynchronous</t>
  </si>
  <si>
    <t>DELETED in v2</t>
  </si>
  <si>
    <t>Deposit Sequence Diagram</t>
  </si>
  <si>
    <t>sendServiceRequest</t>
  </si>
  <si>
    <t>validatePIN</t>
  </si>
  <si>
    <t>doTransaction</t>
  </si>
  <si>
    <t>getBalance</t>
  </si>
  <si>
    <t>setBalance</t>
  </si>
  <si>
    <t>acceptEnvelope</t>
  </si>
  <si>
    <t>dispenseCash</t>
  </si>
  <si>
    <t>Withdrawal Sequence Diagram</t>
  </si>
  <si>
    <t>Changes</t>
  </si>
  <si>
    <t>Chnages/NMP</t>
  </si>
  <si>
    <t>Sum</t>
  </si>
  <si>
    <t>Purchase Sequence Diagram</t>
  </si>
  <si>
    <t>getCatalogRequest</t>
  </si>
  <si>
    <t>submitOrderRequest</t>
  </si>
  <si>
    <t>Consumer</t>
  </si>
  <si>
    <t>Retailer</t>
  </si>
  <si>
    <t>Replenish Sequence Diagram</t>
  </si>
  <si>
    <t>POSubmit</t>
  </si>
  <si>
    <t>SNSubmit</t>
  </si>
  <si>
    <t>ProcessPOFault</t>
  </si>
  <si>
    <t>Warehouse</t>
  </si>
  <si>
    <t>Warehouse Callback</t>
  </si>
  <si>
    <t>Source Sequence Diagram</t>
  </si>
  <si>
    <t>ShipGoodsRequest</t>
  </si>
  <si>
    <t>Full</t>
  </si>
  <si>
    <t>Identifier Name</t>
  </si>
  <si>
    <t>Identifier Type</t>
  </si>
  <si>
    <t>Identifier Relationships</t>
  </si>
  <si>
    <t>ChangeServices</t>
  </si>
  <si>
    <t>DiscoverServices</t>
  </si>
  <si>
    <t>FindLocalServies</t>
  </si>
  <si>
    <t>FindRemoteServices</t>
  </si>
  <si>
    <t>ServiceCentre</t>
  </si>
  <si>
    <t>Driver</t>
  </si>
  <si>
    <t>RequestVechicleRepair</t>
  </si>
  <si>
    <t>GetGPSData</t>
  </si>
  <si>
    <t>GPS</t>
  </si>
  <si>
    <t>CancelVechicleRepair</t>
  </si>
  <si>
    <t>OrderTwoTruck</t>
  </si>
  <si>
    <t>OrderGrage</t>
  </si>
  <si>
    <t>RentACar</t>
  </si>
  <si>
    <t>CancelTwoTruck</t>
  </si>
  <si>
    <t>CancelGrage</t>
  </si>
  <si>
    <t>CancelCarRental</t>
  </si>
  <si>
    <t>Actor</t>
  </si>
  <si>
    <t>RoadAssistance</t>
  </si>
  <si>
    <t>Use Case with Extension Point</t>
  </si>
  <si>
    <t>Use Case</t>
  </si>
  <si>
    <t>FindLocalServies-INC</t>
  </si>
  <si>
    <t>ServiceCentre-ASO</t>
  </si>
  <si>
    <t>DiscoverServices-EX</t>
  </si>
  <si>
    <t>FindRemoteServices-ASO</t>
  </si>
  <si>
    <t>RequestVechicleRepair-ASO</t>
  </si>
  <si>
    <t>CancelVechicleRepair-ASO</t>
  </si>
  <si>
    <t>ChangeServices-INC</t>
  </si>
  <si>
    <t>DiscoverServices-INC</t>
  </si>
  <si>
    <t>GetGPSData-INC</t>
  </si>
  <si>
    <t>OrderTwoTruck-INC</t>
  </si>
  <si>
    <t>OrderGrage-INC</t>
  </si>
  <si>
    <t>RentACar-INC</t>
  </si>
  <si>
    <t>Driver-ASO</t>
  </si>
  <si>
    <t>GPS-ASO</t>
  </si>
  <si>
    <t>GetGPSData-ASO</t>
  </si>
  <si>
    <t>RoadAssistance-ASO</t>
  </si>
  <si>
    <t>CancelVechicleRepair-EX</t>
  </si>
  <si>
    <t>OrderTwoTruck-ASO</t>
  </si>
  <si>
    <t>OrderGrage-ASO</t>
  </si>
  <si>
    <t>RentACar-ASO</t>
  </si>
  <si>
    <t>CancelTwoTruck-ASO</t>
  </si>
  <si>
    <t>CancelGrage-ASO</t>
  </si>
  <si>
    <t>CancelCarRental-ASO</t>
  </si>
  <si>
    <t>DELETED - Change the name to Sponsor</t>
  </si>
  <si>
    <t>RequestVechicleRepair-EX</t>
  </si>
  <si>
    <t>Sponsor-ASO</t>
  </si>
  <si>
    <t>CancellationForm-INC</t>
  </si>
  <si>
    <t>DELETED - Change the name to OderTractor</t>
  </si>
  <si>
    <t>Identifer Name</t>
  </si>
  <si>
    <r>
      <t xml:space="preserve">Bank-ASO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</si>
  <si>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Sponsor-ASO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</si>
  <si>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RequestVechicleRepair-EX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</si>
  <si>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Use Case =&gt; </t>
    </r>
    <r>
      <rPr>
        <b/>
        <sz val="11"/>
        <color theme="1"/>
        <rFont val="Calibri"/>
        <family val="2"/>
        <scheme val="minor"/>
      </rPr>
      <t>Use Case with Extension Point</t>
    </r>
  </si>
  <si>
    <r>
      <t xml:space="preserve">ChangeServices-INC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</si>
  <si>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GetGPSData-INC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</si>
  <si>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CancellationForm-INC =&gt; </t>
    </r>
    <r>
      <rPr>
        <b/>
        <sz val="11"/>
        <color theme="1"/>
        <rFont val="Calibri"/>
        <family val="2"/>
        <scheme val="minor"/>
      </rPr>
      <t>NEW</t>
    </r>
  </si>
  <si>
    <t>MailBox</t>
  </si>
  <si>
    <t>Message</t>
  </si>
  <si>
    <t>UnavailableProperty</t>
  </si>
  <si>
    <t>User</t>
  </si>
  <si>
    <t>RegisteredUser</t>
  </si>
  <si>
    <t>Administrator</t>
  </si>
  <si>
    <t>Administrator_Interface</t>
  </si>
  <si>
    <t>User_Interface</t>
  </si>
  <si>
    <t>UnregisteredUser_Interface</t>
  </si>
  <si>
    <t>RealEstateOffice</t>
  </si>
  <si>
    <t>RealEstateOffice_Interface</t>
  </si>
  <si>
    <t>Interface</t>
  </si>
  <si>
    <t>Message-ASO</t>
  </si>
  <si>
    <t>UnavailableProperty-AGG</t>
  </si>
  <si>
    <t>MailBox-ASO</t>
  </si>
  <si>
    <t>RegisteredUser-AGG</t>
  </si>
  <si>
    <t>RealEstateOffice-ASO</t>
  </si>
  <si>
    <t>User-INH</t>
  </si>
  <si>
    <t>MailBox-COM</t>
  </si>
  <si>
    <t>User_Interface-AGG</t>
  </si>
  <si>
    <t>UnregisteredUser_Interface-AGG</t>
  </si>
  <si>
    <t>Administrator_Interface-AGG</t>
  </si>
  <si>
    <t>Administrator_Interface-COM</t>
  </si>
  <si>
    <t>UnavailableProperty-ASO</t>
  </si>
  <si>
    <t>RealEstateOffice_Interface-AGG</t>
  </si>
  <si>
    <r>
      <t xml:space="preserve">RealEstateOffice-ASO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</si>
  <si>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MailBox-COM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</si>
  <si>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Administrator_Interface-AGG =&gt; </t>
    </r>
    <r>
      <rPr>
        <b/>
        <sz val="11"/>
        <color theme="1"/>
        <rFont val="Calibri"/>
        <family val="2"/>
        <scheme val="minor"/>
      </rPr>
      <t>Administrator_Interface-COM</t>
    </r>
  </si>
  <si>
    <r>
      <t xml:space="preserve">UnavailableProperty-ASO =&gt; </t>
    </r>
    <r>
      <rPr>
        <b/>
        <sz val="11"/>
        <color theme="1"/>
        <rFont val="Calibri"/>
        <family val="2"/>
        <scheme val="minor"/>
      </rPr>
      <t>UnavailableProperty-AGG</t>
    </r>
  </si>
  <si>
    <t>Delete message</t>
  </si>
  <si>
    <t>View message</t>
  </si>
  <si>
    <t>Receive message</t>
  </si>
  <si>
    <t>Reply to message</t>
  </si>
  <si>
    <t>Send message</t>
  </si>
  <si>
    <t>Pilgrim</t>
  </si>
  <si>
    <t>Agency supervisor</t>
  </si>
  <si>
    <t>Email Messaging</t>
  </si>
  <si>
    <t>SMS Messaging</t>
  </si>
  <si>
    <t>Send message via system</t>
  </si>
  <si>
    <t xml:space="preserve">Providing communication services </t>
  </si>
  <si>
    <t>Delete message-ASO</t>
  </si>
  <si>
    <t>View message-ASO</t>
  </si>
  <si>
    <t>Receive message-ASO</t>
  </si>
  <si>
    <t>Reply to message-ASO</t>
  </si>
  <si>
    <t>Send message-ASO</t>
  </si>
  <si>
    <t>SMS Messaging-ASO</t>
  </si>
  <si>
    <t>Manage messages -ASO</t>
  </si>
  <si>
    <t>Administrator-ASO</t>
  </si>
  <si>
    <t>Pilgrim-ASO</t>
  </si>
  <si>
    <t>Agency supervisor-ASO</t>
  </si>
  <si>
    <t>Email Messaging-EX</t>
  </si>
  <si>
    <t>Send message via system-ASO</t>
  </si>
  <si>
    <t>Providing communication services-EX</t>
  </si>
  <si>
    <t>SMS Messaging-EX</t>
  </si>
  <si>
    <t xml:space="preserve">DELETED </t>
  </si>
  <si>
    <t>Delete All - ASO</t>
  </si>
  <si>
    <t>DELETED - Change the name to Remove Message</t>
  </si>
  <si>
    <t>Remove Message - ASO</t>
  </si>
  <si>
    <r>
      <t xml:space="preserve">Delete message-ASO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</si>
  <si>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SMS Messaging-ASO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</si>
  <si>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Manage messages -ASO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</si>
  <si>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Remove Message - 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</si>
  <si>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Email Messaging-EX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</si>
  <si>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SMS Messaging-EX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</si>
  <si>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Delete All - 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</si>
  <si>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Providing communication services-EX =&gt; </t>
    </r>
    <r>
      <rPr>
        <b/>
        <sz val="11"/>
        <color theme="1"/>
        <rFont val="Calibri"/>
        <family val="2"/>
        <scheme val="minor"/>
      </rPr>
      <t>DELETED</t>
    </r>
  </si>
  <si>
    <t>Delete Category Item</t>
  </si>
  <si>
    <t>Update Category Item</t>
  </si>
  <si>
    <t>Attach File to Category Item</t>
  </si>
  <si>
    <t>Add New Category Item</t>
  </si>
  <si>
    <t>Download Category Item Attachment</t>
  </si>
  <si>
    <t>View Category Item</t>
  </si>
  <si>
    <t>View Category</t>
  </si>
  <si>
    <t>Update Category</t>
  </si>
  <si>
    <t>Delete Category</t>
  </si>
  <si>
    <t>Delete Category Item Attachment</t>
  </si>
  <si>
    <t>Add Comment on Category Item</t>
  </si>
  <si>
    <t>Add New Category</t>
  </si>
  <si>
    <t>Generate Portfolio Instance</t>
  </si>
  <si>
    <t>Advisor</t>
  </si>
  <si>
    <t>Portfolio Owner</t>
  </si>
  <si>
    <t>View Category Item - EX</t>
  </si>
  <si>
    <t>Update Category Item - EX</t>
  </si>
  <si>
    <t>Add New Category Item - EX</t>
  </si>
  <si>
    <t>View Category - EX</t>
  </si>
  <si>
    <t>Portfolio Owner - ASO</t>
  </si>
  <si>
    <t>Advisor - ASO</t>
  </si>
  <si>
    <t>Add Comment on Category Item - EX</t>
  </si>
  <si>
    <t>Generate Portfolio Instance - EX</t>
  </si>
  <si>
    <t>Download Category Item Attachment - INC</t>
  </si>
  <si>
    <t>Attach File to Category Item - INC</t>
  </si>
  <si>
    <t>View Category - ASO</t>
  </si>
  <si>
    <t>DELETED - Change the name to Add Comment</t>
  </si>
  <si>
    <r>
      <t xml:space="preserve">Attach File to Category Item - INC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</si>
  <si>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Add New Category Item - EX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</si>
  <si>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Update Category Item - EX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</si>
  <si>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View Category Item - EX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</si>
  <si>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Download Category Item Attachment - INC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</si>
  <si>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Advisor - 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</si>
  <si>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Add Comment on Category Item - EX =&gt; </t>
    </r>
    <r>
      <rPr>
        <b/>
        <sz val="11"/>
        <color theme="1"/>
        <rFont val="Calibri"/>
        <family val="2"/>
        <scheme val="minor"/>
      </rPr>
      <t>DELETED</t>
    </r>
  </si>
  <si>
    <r>
      <t xml:space="preserve">Add Comment - EX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</si>
  <si>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View Category - ASO =&gt; </t>
    </r>
    <r>
      <rPr>
        <b/>
        <sz val="11"/>
        <color theme="1"/>
        <rFont val="Calibri"/>
        <family val="2"/>
        <scheme val="minor"/>
      </rPr>
      <t>NEW</t>
    </r>
  </si>
  <si>
    <r>
      <t xml:space="preserve">Generate Portfolio Instance - EX =&gt; </t>
    </r>
    <r>
      <rPr>
        <b/>
        <sz val="11"/>
        <color theme="1"/>
        <rFont val="Calibri"/>
        <family val="2"/>
        <scheme val="minor"/>
      </rPr>
      <t>DELETED</t>
    </r>
  </si>
  <si>
    <t>Add Comment - ASO</t>
  </si>
  <si>
    <t>Properites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</si>
</sst>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5" borderId="2" xfId="0" applyFill="1" applyBorder="1" applyAlignment="1">
      <alignment horizontal="left" vertical="top"/>
    </xf>
    <xf numFmtId="0" fontId="0" fillId="5" borderId="2" xfId="0" applyFill="1" applyBorder="1" applyAlignment="1">
      <alignment vertical="top"/>
    </xf>
    <xf numFmtId="0" fontId="0" fillId="5" borderId="3" xfId="0" applyFill="1" applyBorder="1" applyAlignment="1">
      <alignment horizontal="left" vertical="top"/>
    </xf>
    <xf numFmtId="0" fontId="0" fillId="5" borderId="3" xfId="0" applyFill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4" borderId="1" xfId="0" applyFont="1" applyFill="1" applyBorder="1" applyAlignment="1"/>
    <xf numFmtId="0" fontId="0" fillId="3" borderId="1" xfId="0" applyFill="1" applyBorder="1"/>
    <xf numFmtId="0" fontId="0" fillId="0" borderId="1" xfId="0" applyBorder="1" applyAlignment="1">
      <alignment vertical="center"/>
    </xf>
    <xf numFmtId="0" fontId="0" fillId="0" borderId="0" xfId="0" applyBorder="1"/>
    <xf numFmtId="0" fontId="0" fillId="8" borderId="1" xfId="0" applyFill="1" applyBorder="1"/>
    <xf numFmtId="0" fontId="0" fillId="5" borderId="1" xfId="0" applyFill="1" applyBorder="1" applyAlignment="1"/>
    <xf numFmtId="0" fontId="0" fillId="2" borderId="1" xfId="0" applyFill="1" applyBorder="1"/>
    <xf numFmtId="0" fontId="3" fillId="5" borderId="1" xfId="0" applyFont="1" applyFill="1" applyBorder="1" applyAlignment="1"/>
    <xf numFmtId="0" fontId="0" fillId="8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1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7" borderId="5" xfId="0" applyFill="1" applyBorder="1"/>
    <xf numFmtId="0" fontId="0" fillId="7" borderId="6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4" fillId="7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7" borderId="5" xfId="0" applyFill="1" applyBorder="1"/>
    <xf numFmtId="0" fontId="0" fillId="7" borderId="6" xfId="0" applyFill="1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2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/>
    <xf numFmtId="0" fontId="0" fillId="8" borderId="4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82"/>
  <sheetViews>
    <sheetView tabSelected="1" workbookViewId="0">
      <selection activeCell="G13" sqref="G13"/>
    </sheetView>
  </sheetViews>
  <sheetFormatPr defaultRowHeight="15" x14ac:dyDescent="0.25"/>
  <cols>
    <col min="1" max="1" width="5.140625" customWidth="1"/>
    <col min="2" max="2" width="20.5703125" bestFit="1" customWidth="1"/>
    <col min="3" max="3" width="17.42578125" bestFit="1" customWidth="1"/>
    <col min="4" max="4" width="22.140625" bestFit="1" customWidth="1"/>
    <col min="5" max="5" width="15.140625" bestFit="1" customWidth="1"/>
    <col min="6" max="6" width="22.140625" bestFit="1" customWidth="1"/>
    <col min="7" max="7" width="13.5703125" bestFit="1" customWidth="1"/>
    <col min="8" max="8" width="14.42578125" bestFit="1" customWidth="1"/>
    <col min="9" max="9" width="17.42578125" bestFit="1" customWidth="1"/>
    <col min="10" max="10" width="40.5703125" bestFit="1" customWidth="1"/>
    <col min="11" max="11" width="19" bestFit="1" customWidth="1"/>
    <col min="12" max="12" width="22.85546875" bestFit="1" customWidth="1"/>
    <col min="13" max="13" width="15.85546875" bestFit="1" customWidth="1"/>
  </cols>
  <sheetData>
    <row r="4" spans="2:13" x14ac:dyDescent="0.25">
      <c r="B4" s="72" t="s">
        <v>0</v>
      </c>
      <c r="C4" s="74" t="s">
        <v>3</v>
      </c>
      <c r="D4" s="75"/>
      <c r="E4" s="76" t="s">
        <v>37</v>
      </c>
      <c r="F4" s="77"/>
    </row>
    <row r="5" spans="2:13" x14ac:dyDescent="0.25">
      <c r="B5" s="73"/>
      <c r="C5" s="4" t="s">
        <v>1</v>
      </c>
      <c r="D5" s="4" t="s">
        <v>2</v>
      </c>
      <c r="E5" s="5" t="s">
        <v>1</v>
      </c>
      <c r="F5" s="5" t="s">
        <v>2</v>
      </c>
      <c r="I5" s="12" t="s">
        <v>0</v>
      </c>
      <c r="J5" s="13" t="s">
        <v>48</v>
      </c>
      <c r="K5" s="18" t="s">
        <v>60</v>
      </c>
      <c r="L5" s="13" t="s">
        <v>62</v>
      </c>
      <c r="M5" s="18" t="s">
        <v>63</v>
      </c>
    </row>
    <row r="6" spans="2:13" x14ac:dyDescent="0.25">
      <c r="B6" s="1" t="s">
        <v>4</v>
      </c>
      <c r="C6" s="2" t="s">
        <v>23</v>
      </c>
      <c r="D6" s="3" t="s">
        <v>24</v>
      </c>
      <c r="E6" s="2" t="s">
        <v>23</v>
      </c>
      <c r="F6" s="3" t="s">
        <v>24</v>
      </c>
      <c r="I6" s="1" t="s">
        <v>4</v>
      </c>
      <c r="J6" s="2" t="s">
        <v>27</v>
      </c>
      <c r="K6" s="20">
        <v>0</v>
      </c>
      <c r="L6" s="21">
        <v>2</v>
      </c>
      <c r="M6" s="20">
        <v>0</v>
      </c>
    </row>
    <row r="7" spans="2:13" x14ac:dyDescent="0.25">
      <c r="B7" s="64" t="s">
        <v>5</v>
      </c>
      <c r="C7" s="6" t="s">
        <v>23</v>
      </c>
      <c r="D7" s="3" t="s">
        <v>25</v>
      </c>
      <c r="E7" s="7" t="s">
        <v>22</v>
      </c>
      <c r="F7" s="3" t="s">
        <v>27</v>
      </c>
      <c r="I7" s="70" t="s">
        <v>5</v>
      </c>
      <c r="J7" s="2" t="s">
        <v>49</v>
      </c>
      <c r="K7" s="66">
        <v>2</v>
      </c>
      <c r="L7" s="52">
        <v>3</v>
      </c>
      <c r="M7" s="66">
        <f>K7/L7</f>
        <v>0.66666666666666663</v>
      </c>
    </row>
    <row r="8" spans="2:13" x14ac:dyDescent="0.25">
      <c r="B8" s="65"/>
      <c r="C8" s="8"/>
      <c r="D8" s="3" t="s">
        <v>26</v>
      </c>
      <c r="E8" s="9"/>
      <c r="F8" s="3" t="s">
        <v>26</v>
      </c>
      <c r="I8" s="70"/>
      <c r="J8" s="2" t="s">
        <v>50</v>
      </c>
      <c r="K8" s="66"/>
      <c r="L8" s="52"/>
      <c r="M8" s="66"/>
    </row>
    <row r="9" spans="2:13" x14ac:dyDescent="0.25">
      <c r="B9" s="64" t="s">
        <v>6</v>
      </c>
      <c r="C9" s="58" t="s">
        <v>22</v>
      </c>
      <c r="D9" s="3" t="s">
        <v>28</v>
      </c>
      <c r="E9" s="58" t="s">
        <v>22</v>
      </c>
      <c r="F9" s="3" t="s">
        <v>28</v>
      </c>
      <c r="I9" s="11" t="s">
        <v>6</v>
      </c>
      <c r="J9" s="2" t="s">
        <v>51</v>
      </c>
      <c r="K9" s="20">
        <v>1</v>
      </c>
      <c r="L9" s="21">
        <v>3</v>
      </c>
      <c r="M9" s="20">
        <f>K9/L9</f>
        <v>0.33333333333333331</v>
      </c>
    </row>
    <row r="10" spans="2:13" x14ac:dyDescent="0.25">
      <c r="B10" s="65"/>
      <c r="C10" s="60"/>
      <c r="D10" s="3"/>
      <c r="E10" s="60"/>
      <c r="F10" s="3" t="s">
        <v>29</v>
      </c>
      <c r="I10" s="1" t="s">
        <v>7</v>
      </c>
      <c r="J10" s="2" t="s">
        <v>27</v>
      </c>
      <c r="K10" s="20">
        <v>0</v>
      </c>
      <c r="L10" s="21">
        <v>2</v>
      </c>
      <c r="M10" s="20">
        <v>0</v>
      </c>
    </row>
    <row r="11" spans="2:13" x14ac:dyDescent="0.25">
      <c r="B11" s="1" t="s">
        <v>7</v>
      </c>
      <c r="C11" s="2" t="s">
        <v>23</v>
      </c>
      <c r="D11" s="3" t="s">
        <v>30</v>
      </c>
      <c r="E11" s="2" t="s">
        <v>23</v>
      </c>
      <c r="F11" s="3" t="s">
        <v>30</v>
      </c>
      <c r="I11" s="1" t="s">
        <v>8</v>
      </c>
      <c r="J11" s="2" t="s">
        <v>53</v>
      </c>
      <c r="K11" s="20">
        <v>1</v>
      </c>
      <c r="L11" s="21">
        <v>2</v>
      </c>
      <c r="M11" s="20">
        <f>K11/L11</f>
        <v>0.5</v>
      </c>
    </row>
    <row r="12" spans="2:13" x14ac:dyDescent="0.25">
      <c r="B12" s="1" t="s">
        <v>8</v>
      </c>
      <c r="C12" s="2" t="s">
        <v>23</v>
      </c>
      <c r="D12" s="3" t="s">
        <v>24</v>
      </c>
      <c r="E12" s="2" t="s">
        <v>23</v>
      </c>
      <c r="F12" s="3" t="s">
        <v>31</v>
      </c>
      <c r="I12" s="1" t="s">
        <v>21</v>
      </c>
      <c r="J12" s="2" t="s">
        <v>52</v>
      </c>
      <c r="K12" s="20">
        <v>1</v>
      </c>
      <c r="L12" s="21">
        <v>2</v>
      </c>
      <c r="M12" s="20">
        <f>K12/L12</f>
        <v>0.5</v>
      </c>
    </row>
    <row r="13" spans="2:13" x14ac:dyDescent="0.25">
      <c r="B13" s="1" t="s">
        <v>21</v>
      </c>
      <c r="C13" s="2" t="s">
        <v>23</v>
      </c>
      <c r="D13" s="3" t="s">
        <v>30</v>
      </c>
      <c r="E13" s="2" t="s">
        <v>23</v>
      </c>
      <c r="F13" s="3" t="s">
        <v>32</v>
      </c>
      <c r="I13" s="70" t="s">
        <v>9</v>
      </c>
      <c r="J13" s="2" t="s">
        <v>54</v>
      </c>
      <c r="K13" s="66">
        <v>2</v>
      </c>
      <c r="L13" s="52">
        <v>3</v>
      </c>
      <c r="M13" s="67">
        <f>K13/L13</f>
        <v>0.66666666666666663</v>
      </c>
    </row>
    <row r="14" spans="2:13" x14ac:dyDescent="0.25">
      <c r="B14" s="64" t="s">
        <v>9</v>
      </c>
      <c r="C14" s="58" t="s">
        <v>23</v>
      </c>
      <c r="D14" s="3" t="s">
        <v>28</v>
      </c>
      <c r="E14" s="58" t="s">
        <v>23</v>
      </c>
      <c r="F14" s="3" t="s">
        <v>24</v>
      </c>
      <c r="I14" s="70"/>
      <c r="J14" s="2" t="s">
        <v>55</v>
      </c>
      <c r="K14" s="66"/>
      <c r="L14" s="52"/>
      <c r="M14" s="68"/>
    </row>
    <row r="15" spans="2:13" x14ac:dyDescent="0.25">
      <c r="B15" s="65"/>
      <c r="C15" s="60"/>
      <c r="D15" s="3" t="s">
        <v>33</v>
      </c>
      <c r="E15" s="60"/>
      <c r="F15" s="3" t="s">
        <v>34</v>
      </c>
      <c r="I15" s="71" t="s">
        <v>10</v>
      </c>
      <c r="J15" s="2" t="s">
        <v>50</v>
      </c>
      <c r="K15" s="66">
        <v>2</v>
      </c>
      <c r="L15" s="52">
        <v>4</v>
      </c>
      <c r="M15" s="67">
        <f>K15/L15</f>
        <v>0.5</v>
      </c>
    </row>
    <row r="16" spans="2:13" x14ac:dyDescent="0.25">
      <c r="B16" s="61" t="s">
        <v>10</v>
      </c>
      <c r="C16" s="58" t="s">
        <v>23</v>
      </c>
      <c r="D16" s="3" t="s">
        <v>25</v>
      </c>
      <c r="E16" s="58" t="s">
        <v>23</v>
      </c>
      <c r="F16" s="3" t="s">
        <v>27</v>
      </c>
      <c r="I16" s="71"/>
      <c r="J16" s="2" t="s">
        <v>56</v>
      </c>
      <c r="K16" s="66"/>
      <c r="L16" s="52"/>
      <c r="M16" s="68"/>
    </row>
    <row r="17" spans="2:13" x14ac:dyDescent="0.25">
      <c r="B17" s="62"/>
      <c r="C17" s="59"/>
      <c r="D17" s="3" t="s">
        <v>32</v>
      </c>
      <c r="E17" s="59"/>
      <c r="F17" s="3" t="s">
        <v>32</v>
      </c>
      <c r="I17" s="1" t="s">
        <v>11</v>
      </c>
      <c r="J17" s="19" t="s">
        <v>38</v>
      </c>
      <c r="K17" s="20" t="s">
        <v>61</v>
      </c>
      <c r="L17" s="21" t="s">
        <v>61</v>
      </c>
      <c r="M17" s="20">
        <v>1</v>
      </c>
    </row>
    <row r="18" spans="2:13" x14ac:dyDescent="0.25">
      <c r="B18" s="63"/>
      <c r="C18" s="60"/>
      <c r="D18" s="3" t="s">
        <v>35</v>
      </c>
      <c r="E18" s="60"/>
      <c r="F18" s="3" t="s">
        <v>36</v>
      </c>
      <c r="I18" s="1" t="s">
        <v>12</v>
      </c>
      <c r="J18" s="2" t="s">
        <v>27</v>
      </c>
      <c r="K18" s="20">
        <v>0</v>
      </c>
      <c r="L18" s="21">
        <v>2</v>
      </c>
      <c r="M18" s="20">
        <v>0</v>
      </c>
    </row>
    <row r="19" spans="2:13" x14ac:dyDescent="0.25">
      <c r="B19" s="1" t="s">
        <v>11</v>
      </c>
      <c r="C19" s="2" t="s">
        <v>23</v>
      </c>
      <c r="D19" s="3" t="s">
        <v>30</v>
      </c>
      <c r="E19" s="53" t="s">
        <v>38</v>
      </c>
      <c r="F19" s="54"/>
      <c r="I19" s="1" t="s">
        <v>13</v>
      </c>
      <c r="J19" s="19" t="s">
        <v>38</v>
      </c>
      <c r="K19" s="20" t="s">
        <v>61</v>
      </c>
      <c r="L19" s="21" t="s">
        <v>61</v>
      </c>
      <c r="M19" s="20">
        <v>1</v>
      </c>
    </row>
    <row r="20" spans="2:13" x14ac:dyDescent="0.25">
      <c r="B20" s="1" t="s">
        <v>12</v>
      </c>
      <c r="C20" s="2" t="s">
        <v>23</v>
      </c>
      <c r="D20" s="3" t="s">
        <v>30</v>
      </c>
      <c r="E20" s="2" t="s">
        <v>23</v>
      </c>
      <c r="F20" s="3" t="s">
        <v>30</v>
      </c>
      <c r="I20" s="69" t="s">
        <v>14</v>
      </c>
      <c r="J20" s="2" t="s">
        <v>57</v>
      </c>
      <c r="K20" s="66">
        <v>3</v>
      </c>
      <c r="L20" s="52">
        <v>9</v>
      </c>
      <c r="M20" s="66">
        <f>K20/L20</f>
        <v>0.33333333333333331</v>
      </c>
    </row>
    <row r="21" spans="2:13" x14ac:dyDescent="0.25">
      <c r="B21" s="1" t="s">
        <v>13</v>
      </c>
      <c r="C21" s="2" t="s">
        <v>23</v>
      </c>
      <c r="D21" s="3" t="s">
        <v>27</v>
      </c>
      <c r="E21" s="53" t="s">
        <v>38</v>
      </c>
      <c r="F21" s="54"/>
      <c r="I21" s="69"/>
      <c r="J21" s="17" t="s">
        <v>58</v>
      </c>
      <c r="K21" s="66"/>
      <c r="L21" s="52"/>
      <c r="M21" s="66"/>
    </row>
    <row r="22" spans="2:13" x14ac:dyDescent="0.25">
      <c r="B22" s="55" t="s">
        <v>14</v>
      </c>
      <c r="C22" s="58" t="s">
        <v>23</v>
      </c>
      <c r="D22" s="3" t="s">
        <v>39</v>
      </c>
      <c r="E22" s="58" t="s">
        <v>23</v>
      </c>
      <c r="F22" s="3" t="s">
        <v>40</v>
      </c>
      <c r="I22" s="69"/>
      <c r="J22" s="2" t="s">
        <v>59</v>
      </c>
      <c r="K22" s="66"/>
      <c r="L22" s="52"/>
      <c r="M22" s="66"/>
    </row>
    <row r="23" spans="2:13" x14ac:dyDescent="0.25">
      <c r="B23" s="56"/>
      <c r="C23" s="59"/>
      <c r="D23" s="3" t="s">
        <v>41</v>
      </c>
      <c r="E23" s="59"/>
      <c r="F23" s="3" t="s">
        <v>41</v>
      </c>
      <c r="I23" s="1" t="s">
        <v>15</v>
      </c>
      <c r="J23" s="2" t="s">
        <v>27</v>
      </c>
      <c r="K23" s="20">
        <v>0</v>
      </c>
      <c r="L23" s="21">
        <v>1</v>
      </c>
      <c r="M23" s="20">
        <v>0</v>
      </c>
    </row>
    <row r="24" spans="2:13" x14ac:dyDescent="0.25">
      <c r="B24" s="56"/>
      <c r="C24" s="59"/>
      <c r="D24" s="3" t="s">
        <v>42</v>
      </c>
      <c r="E24" s="59"/>
      <c r="F24" s="3" t="s">
        <v>42</v>
      </c>
      <c r="I24" s="1" t="s">
        <v>16</v>
      </c>
      <c r="J24" s="2" t="s">
        <v>27</v>
      </c>
      <c r="K24" s="20">
        <v>0</v>
      </c>
      <c r="L24" s="21">
        <v>1</v>
      </c>
      <c r="M24" s="20">
        <v>0</v>
      </c>
    </row>
    <row r="25" spans="2:13" x14ac:dyDescent="0.25">
      <c r="B25" s="56"/>
      <c r="C25" s="59"/>
      <c r="D25" s="3" t="s">
        <v>43</v>
      </c>
      <c r="E25" s="59"/>
      <c r="F25" s="3" t="s">
        <v>43</v>
      </c>
      <c r="I25" s="1" t="s">
        <v>17</v>
      </c>
      <c r="J25" s="2" t="s">
        <v>27</v>
      </c>
      <c r="K25" s="20">
        <v>0</v>
      </c>
      <c r="L25" s="21">
        <v>1</v>
      </c>
      <c r="M25" s="20">
        <v>0</v>
      </c>
    </row>
    <row r="26" spans="2:13" x14ac:dyDescent="0.25">
      <c r="B26" s="56"/>
      <c r="C26" s="59"/>
      <c r="D26" s="3" t="s">
        <v>44</v>
      </c>
      <c r="E26" s="59"/>
      <c r="F26" s="3" t="s">
        <v>44</v>
      </c>
      <c r="I26" s="1" t="s">
        <v>18</v>
      </c>
      <c r="J26" s="2" t="s">
        <v>27</v>
      </c>
      <c r="K26" s="20">
        <v>0</v>
      </c>
      <c r="L26" s="21">
        <v>1</v>
      </c>
      <c r="M26" s="20">
        <v>0</v>
      </c>
    </row>
    <row r="27" spans="2:13" x14ac:dyDescent="0.25">
      <c r="B27" s="56"/>
      <c r="C27" s="59"/>
      <c r="D27" s="3" t="s">
        <v>45</v>
      </c>
      <c r="E27" s="59"/>
      <c r="F27" s="3" t="s">
        <v>46</v>
      </c>
      <c r="I27" s="1" t="s">
        <v>19</v>
      </c>
      <c r="J27" s="2" t="s">
        <v>27</v>
      </c>
      <c r="K27" s="20">
        <v>0</v>
      </c>
      <c r="L27" s="21">
        <v>1</v>
      </c>
      <c r="M27" s="20">
        <v>0</v>
      </c>
    </row>
    <row r="28" spans="2:13" x14ac:dyDescent="0.25">
      <c r="B28" s="57"/>
      <c r="C28" s="60"/>
      <c r="D28" s="3" t="s">
        <v>47</v>
      </c>
      <c r="E28" s="60"/>
      <c r="F28" s="3" t="s">
        <v>47</v>
      </c>
      <c r="I28" s="1" t="s">
        <v>20</v>
      </c>
      <c r="J28" s="2" t="s">
        <v>27</v>
      </c>
      <c r="K28" s="20">
        <v>0</v>
      </c>
      <c r="L28" s="21">
        <v>1</v>
      </c>
      <c r="M28" s="20">
        <v>0</v>
      </c>
    </row>
    <row r="29" spans="2:13" x14ac:dyDescent="0.25">
      <c r="B29" s="1" t="s">
        <v>15</v>
      </c>
      <c r="C29" s="2" t="s">
        <v>23</v>
      </c>
      <c r="D29" s="3" t="s">
        <v>27</v>
      </c>
      <c r="E29" s="2" t="s">
        <v>23</v>
      </c>
      <c r="F29" s="3" t="s">
        <v>27</v>
      </c>
      <c r="J29" s="15"/>
      <c r="L29" s="22" t="s">
        <v>64</v>
      </c>
      <c r="M29" s="22">
        <f>SUM(M6:M28)</f>
        <v>5.4999999999999991</v>
      </c>
    </row>
    <row r="30" spans="2:13" x14ac:dyDescent="0.25">
      <c r="B30" s="1" t="s">
        <v>16</v>
      </c>
      <c r="C30" s="2" t="s">
        <v>23</v>
      </c>
      <c r="D30" s="3" t="s">
        <v>27</v>
      </c>
      <c r="E30" s="2" t="s">
        <v>23</v>
      </c>
      <c r="F30" s="3" t="s">
        <v>27</v>
      </c>
      <c r="J30" s="15"/>
      <c r="L30" s="22" t="s">
        <v>66</v>
      </c>
      <c r="M30" s="22">
        <f>M29/18</f>
        <v>0.30555555555555552</v>
      </c>
    </row>
    <row r="31" spans="2:13" x14ac:dyDescent="0.25">
      <c r="B31" s="1" t="s">
        <v>17</v>
      </c>
      <c r="C31" s="2" t="s">
        <v>23</v>
      </c>
      <c r="D31" s="3" t="s">
        <v>27</v>
      </c>
      <c r="E31" s="2" t="s">
        <v>23</v>
      </c>
      <c r="F31" s="3" t="s">
        <v>27</v>
      </c>
      <c r="J31" s="15"/>
      <c r="L31" s="22" t="s">
        <v>65</v>
      </c>
      <c r="M31" s="22">
        <f>1-M30</f>
        <v>0.69444444444444442</v>
      </c>
    </row>
    <row r="32" spans="2:13" x14ac:dyDescent="0.25">
      <c r="B32" s="1" t="s">
        <v>18</v>
      </c>
      <c r="C32" s="2" t="s">
        <v>23</v>
      </c>
      <c r="D32" s="3" t="s">
        <v>27</v>
      </c>
      <c r="E32" s="2" t="s">
        <v>23</v>
      </c>
      <c r="F32" s="3" t="s">
        <v>27</v>
      </c>
      <c r="J32" s="15"/>
    </row>
    <row r="33" spans="2:11" x14ac:dyDescent="0.25">
      <c r="B33" s="1" t="s">
        <v>19</v>
      </c>
      <c r="C33" s="2" t="s">
        <v>23</v>
      </c>
      <c r="D33" s="3" t="s">
        <v>27</v>
      </c>
      <c r="E33" s="2" t="s">
        <v>23</v>
      </c>
      <c r="F33" s="3" t="s">
        <v>27</v>
      </c>
      <c r="J33" s="15"/>
    </row>
    <row r="34" spans="2:11" x14ac:dyDescent="0.25">
      <c r="B34" s="1" t="s">
        <v>20</v>
      </c>
      <c r="C34" s="2" t="s">
        <v>23</v>
      </c>
      <c r="D34" s="3" t="s">
        <v>27</v>
      </c>
      <c r="E34" s="2" t="s">
        <v>23</v>
      </c>
      <c r="F34" s="3" t="s">
        <v>27</v>
      </c>
    </row>
    <row r="38" spans="2:11" x14ac:dyDescent="0.25">
      <c r="B38" s="51" t="s">
        <v>106</v>
      </c>
      <c r="C38" s="51"/>
      <c r="D38" s="51"/>
      <c r="E38" s="51"/>
      <c r="F38" s="51"/>
      <c r="G38" s="51"/>
      <c r="H38" s="51"/>
      <c r="I38" s="51"/>
    </row>
    <row r="39" spans="2:11" x14ac:dyDescent="0.25">
      <c r="B39" s="43" t="s">
        <v>100</v>
      </c>
      <c r="C39" s="43"/>
      <c r="D39" s="1"/>
      <c r="E39" s="1"/>
      <c r="F39" s="1"/>
      <c r="G39" s="1"/>
      <c r="H39" s="1"/>
      <c r="I39" s="1"/>
    </row>
    <row r="40" spans="2:11" x14ac:dyDescent="0.25">
      <c r="B40" s="44" t="s">
        <v>101</v>
      </c>
      <c r="C40" s="44" t="s">
        <v>102</v>
      </c>
      <c r="D40" s="45" t="s">
        <v>103</v>
      </c>
      <c r="E40" s="45"/>
      <c r="F40" s="44" t="s">
        <v>104</v>
      </c>
      <c r="G40" s="44"/>
      <c r="H40" s="45" t="s">
        <v>105</v>
      </c>
      <c r="I40" s="45"/>
    </row>
    <row r="41" spans="2:11" x14ac:dyDescent="0.25">
      <c r="B41" s="44"/>
      <c r="C41" s="44"/>
      <c r="D41" s="13" t="s">
        <v>107</v>
      </c>
      <c r="E41" s="13" t="s">
        <v>108</v>
      </c>
      <c r="F41" s="18" t="s">
        <v>107</v>
      </c>
      <c r="G41" s="18" t="s">
        <v>108</v>
      </c>
      <c r="H41" s="13" t="s">
        <v>107</v>
      </c>
      <c r="I41" s="13" t="s">
        <v>108</v>
      </c>
      <c r="J41" s="13" t="s">
        <v>130</v>
      </c>
      <c r="K41" s="13" t="s">
        <v>131</v>
      </c>
    </row>
    <row r="42" spans="2:11" x14ac:dyDescent="0.25">
      <c r="B42" s="2" t="s">
        <v>109</v>
      </c>
      <c r="C42" s="16" t="s">
        <v>116</v>
      </c>
      <c r="D42" s="21" t="s">
        <v>117</v>
      </c>
      <c r="E42" s="20" t="s">
        <v>117</v>
      </c>
      <c r="F42" s="21" t="s">
        <v>118</v>
      </c>
      <c r="G42" s="20" t="s">
        <v>118</v>
      </c>
      <c r="H42" s="21">
        <v>1</v>
      </c>
      <c r="I42" s="20">
        <v>1</v>
      </c>
      <c r="J42" s="21">
        <v>0</v>
      </c>
      <c r="K42" s="16">
        <v>0</v>
      </c>
    </row>
    <row r="43" spans="2:11" x14ac:dyDescent="0.25">
      <c r="B43" s="2" t="s">
        <v>111</v>
      </c>
      <c r="C43" s="16" t="s">
        <v>14</v>
      </c>
      <c r="D43" s="2" t="s">
        <v>116</v>
      </c>
      <c r="E43" s="16" t="s">
        <v>116</v>
      </c>
      <c r="F43" s="21" t="s">
        <v>118</v>
      </c>
      <c r="G43" s="20" t="s">
        <v>118</v>
      </c>
      <c r="H43" s="21">
        <v>2</v>
      </c>
      <c r="I43" s="20">
        <v>2</v>
      </c>
      <c r="J43" s="21">
        <v>0</v>
      </c>
      <c r="K43" s="16">
        <v>0</v>
      </c>
    </row>
    <row r="44" spans="2:11" x14ac:dyDescent="0.25">
      <c r="B44" s="2" t="s">
        <v>110</v>
      </c>
      <c r="C44" s="16" t="s">
        <v>116</v>
      </c>
      <c r="D44" s="21" t="s">
        <v>14</v>
      </c>
      <c r="E44" s="20" t="s">
        <v>14</v>
      </c>
      <c r="F44" s="21" t="s">
        <v>118</v>
      </c>
      <c r="G44" s="20" t="s">
        <v>119</v>
      </c>
      <c r="H44" s="21">
        <v>3</v>
      </c>
      <c r="I44" s="20">
        <v>3</v>
      </c>
      <c r="J44" s="21">
        <v>1</v>
      </c>
      <c r="K44" s="16">
        <f>J44/3</f>
        <v>0.33333333333333331</v>
      </c>
    </row>
    <row r="45" spans="2:11" x14ac:dyDescent="0.25">
      <c r="B45" s="2" t="s">
        <v>112</v>
      </c>
      <c r="C45" s="16" t="s">
        <v>13</v>
      </c>
      <c r="D45" s="38" t="s">
        <v>120</v>
      </c>
      <c r="E45" s="38"/>
      <c r="F45" s="38"/>
      <c r="G45" s="38"/>
      <c r="H45" s="38"/>
      <c r="I45" s="38"/>
      <c r="J45" s="21" t="s">
        <v>61</v>
      </c>
      <c r="K45" s="16">
        <v>1</v>
      </c>
    </row>
    <row r="46" spans="2:11" x14ac:dyDescent="0.25">
      <c r="B46" s="2" t="s">
        <v>113</v>
      </c>
      <c r="C46" s="16" t="s">
        <v>14</v>
      </c>
      <c r="D46" s="21" t="s">
        <v>14</v>
      </c>
      <c r="E46" s="20" t="s">
        <v>14</v>
      </c>
      <c r="F46" s="21" t="s">
        <v>118</v>
      </c>
      <c r="G46" s="20" t="s">
        <v>119</v>
      </c>
      <c r="H46" s="21">
        <v>5</v>
      </c>
      <c r="I46" s="20">
        <v>4</v>
      </c>
      <c r="J46" s="21">
        <v>1</v>
      </c>
      <c r="K46" s="16">
        <f>J46/3</f>
        <v>0.33333333333333331</v>
      </c>
    </row>
    <row r="47" spans="2:11" x14ac:dyDescent="0.25">
      <c r="B47" s="2" t="s">
        <v>114</v>
      </c>
      <c r="C47" s="16" t="s">
        <v>14</v>
      </c>
      <c r="D47" s="21" t="s">
        <v>14</v>
      </c>
      <c r="E47" s="20" t="s">
        <v>14</v>
      </c>
      <c r="F47" s="21" t="s">
        <v>118</v>
      </c>
      <c r="G47" s="20" t="s">
        <v>118</v>
      </c>
      <c r="H47" s="21">
        <v>6</v>
      </c>
      <c r="I47" s="20">
        <v>6</v>
      </c>
      <c r="J47" s="21">
        <v>0</v>
      </c>
      <c r="K47" s="16">
        <v>0</v>
      </c>
    </row>
    <row r="48" spans="2:11" x14ac:dyDescent="0.25">
      <c r="B48" s="2" t="s">
        <v>115</v>
      </c>
      <c r="C48" s="16" t="s">
        <v>116</v>
      </c>
      <c r="D48" s="2" t="s">
        <v>116</v>
      </c>
      <c r="E48" s="16" t="s">
        <v>116</v>
      </c>
      <c r="F48" s="21" t="s">
        <v>118</v>
      </c>
      <c r="G48" s="20" t="s">
        <v>118</v>
      </c>
      <c r="H48" s="21">
        <v>7</v>
      </c>
      <c r="I48" s="20">
        <v>7</v>
      </c>
      <c r="J48" s="21">
        <v>0</v>
      </c>
      <c r="K48" s="16">
        <v>0</v>
      </c>
    </row>
    <row r="49" spans="2:11" x14ac:dyDescent="0.25">
      <c r="J49" s="22" t="s">
        <v>132</v>
      </c>
      <c r="K49" s="22">
        <f>SUM(K42:K48)</f>
        <v>1.6666666666666665</v>
      </c>
    </row>
    <row r="50" spans="2:11" x14ac:dyDescent="0.25">
      <c r="J50" s="22" t="s">
        <v>66</v>
      </c>
      <c r="K50" s="22">
        <f>K49/7</f>
        <v>0.23809523809523808</v>
      </c>
    </row>
    <row r="51" spans="2:11" x14ac:dyDescent="0.25">
      <c r="J51" s="22" t="s">
        <v>65</v>
      </c>
      <c r="K51" s="22">
        <f>1-K50</f>
        <v>0.76190476190476186</v>
      </c>
    </row>
    <row r="54" spans="2:11" x14ac:dyDescent="0.25">
      <c r="B54" s="40" t="s">
        <v>121</v>
      </c>
      <c r="C54" s="41"/>
      <c r="D54" s="41"/>
      <c r="E54" s="41"/>
      <c r="F54" s="41"/>
      <c r="G54" s="41"/>
      <c r="H54" s="41"/>
      <c r="I54" s="42"/>
    </row>
    <row r="55" spans="2:11" x14ac:dyDescent="0.25">
      <c r="B55" s="46" t="s">
        <v>100</v>
      </c>
      <c r="C55" s="47"/>
      <c r="D55" s="48" t="s">
        <v>310</v>
      </c>
      <c r="E55" s="49"/>
      <c r="F55" s="49"/>
      <c r="G55" s="49"/>
      <c r="H55" s="49"/>
      <c r="I55" s="50"/>
    </row>
    <row r="56" spans="2:11" x14ac:dyDescent="0.25">
      <c r="B56" s="25" t="s">
        <v>101</v>
      </c>
      <c r="C56" s="25" t="s">
        <v>102</v>
      </c>
      <c r="D56" s="26" t="s">
        <v>103</v>
      </c>
      <c r="E56" s="26"/>
      <c r="F56" s="25" t="s">
        <v>104</v>
      </c>
      <c r="G56" s="25"/>
      <c r="H56" s="26" t="s">
        <v>105</v>
      </c>
      <c r="I56" s="26"/>
    </row>
    <row r="57" spans="2:11" x14ac:dyDescent="0.25">
      <c r="B57" s="25"/>
      <c r="C57" s="25"/>
      <c r="D57" s="13" t="s">
        <v>107</v>
      </c>
      <c r="E57" s="13" t="s">
        <v>108</v>
      </c>
      <c r="F57" s="18" t="s">
        <v>107</v>
      </c>
      <c r="G57" s="18" t="s">
        <v>108</v>
      </c>
      <c r="H57" s="13" t="s">
        <v>107</v>
      </c>
      <c r="I57" s="13" t="s">
        <v>108</v>
      </c>
      <c r="J57" s="13" t="s">
        <v>130</v>
      </c>
      <c r="K57" s="13" t="s">
        <v>131</v>
      </c>
    </row>
    <row r="58" spans="2:11" x14ac:dyDescent="0.25">
      <c r="B58" s="2" t="s">
        <v>122</v>
      </c>
      <c r="C58" s="16" t="s">
        <v>10</v>
      </c>
      <c r="D58" s="2" t="s">
        <v>14</v>
      </c>
      <c r="E58" s="16" t="s">
        <v>14</v>
      </c>
      <c r="F58" s="21" t="s">
        <v>118</v>
      </c>
      <c r="G58" s="20" t="s">
        <v>118</v>
      </c>
      <c r="H58" s="21">
        <v>1</v>
      </c>
      <c r="I58" s="20">
        <v>1</v>
      </c>
      <c r="J58" s="21">
        <v>0</v>
      </c>
      <c r="K58" s="20">
        <v>0</v>
      </c>
    </row>
    <row r="59" spans="2:11" x14ac:dyDescent="0.25">
      <c r="B59" s="2" t="s">
        <v>124</v>
      </c>
      <c r="C59" s="16" t="s">
        <v>12</v>
      </c>
      <c r="D59" s="2" t="s">
        <v>10</v>
      </c>
      <c r="E59" s="16" t="s">
        <v>10</v>
      </c>
      <c r="F59" s="21" t="s">
        <v>118</v>
      </c>
      <c r="G59" s="20" t="s">
        <v>118</v>
      </c>
      <c r="H59" s="21">
        <v>2</v>
      </c>
      <c r="I59" s="20">
        <v>3</v>
      </c>
      <c r="J59" s="21">
        <v>1</v>
      </c>
      <c r="K59" s="20">
        <f>J59/3</f>
        <v>0.33333333333333331</v>
      </c>
    </row>
    <row r="60" spans="2:11" x14ac:dyDescent="0.25">
      <c r="B60" s="2" t="s">
        <v>123</v>
      </c>
      <c r="C60" s="16" t="s">
        <v>12</v>
      </c>
      <c r="D60" s="2" t="s">
        <v>12</v>
      </c>
      <c r="E60" s="16" t="s">
        <v>12</v>
      </c>
      <c r="F60" s="21" t="s">
        <v>118</v>
      </c>
      <c r="G60" s="20" t="s">
        <v>118</v>
      </c>
      <c r="H60" s="21">
        <v>3</v>
      </c>
      <c r="I60" s="20">
        <v>2</v>
      </c>
      <c r="J60" s="21">
        <v>1</v>
      </c>
      <c r="K60" s="20">
        <f t="shared" ref="K60:K61" si="0">J60/3</f>
        <v>0.33333333333333331</v>
      </c>
    </row>
    <row r="61" spans="2:11" x14ac:dyDescent="0.25">
      <c r="B61" s="2" t="s">
        <v>125</v>
      </c>
      <c r="C61" s="16" t="s">
        <v>5</v>
      </c>
      <c r="D61" s="2" t="s">
        <v>12</v>
      </c>
      <c r="E61" s="16" t="s">
        <v>12</v>
      </c>
      <c r="F61" s="21" t="s">
        <v>118</v>
      </c>
      <c r="G61" s="20" t="s">
        <v>119</v>
      </c>
      <c r="H61" s="21">
        <v>4</v>
      </c>
      <c r="I61" s="20">
        <v>4</v>
      </c>
      <c r="J61" s="21">
        <v>1</v>
      </c>
      <c r="K61" s="20">
        <f t="shared" si="0"/>
        <v>0.33333333333333331</v>
      </c>
    </row>
    <row r="62" spans="2:11" x14ac:dyDescent="0.25">
      <c r="B62" s="2" t="s">
        <v>126</v>
      </c>
      <c r="C62" s="16" t="s">
        <v>5</v>
      </c>
      <c r="D62" s="2" t="s">
        <v>12</v>
      </c>
      <c r="E62" s="16" t="s">
        <v>12</v>
      </c>
      <c r="F62" s="21" t="s">
        <v>118</v>
      </c>
      <c r="G62" s="20" t="s">
        <v>118</v>
      </c>
      <c r="H62" s="21">
        <v>5</v>
      </c>
      <c r="I62" s="20">
        <v>5</v>
      </c>
      <c r="J62" s="21">
        <v>0</v>
      </c>
      <c r="K62" s="20">
        <v>0</v>
      </c>
    </row>
    <row r="63" spans="2:11" x14ac:dyDescent="0.25">
      <c r="B63" s="2" t="s">
        <v>127</v>
      </c>
      <c r="C63" s="16" t="s">
        <v>19</v>
      </c>
      <c r="D63" s="2" t="s">
        <v>10</v>
      </c>
      <c r="E63" s="16" t="s">
        <v>10</v>
      </c>
      <c r="F63" s="21" t="s">
        <v>118</v>
      </c>
      <c r="G63" s="20" t="s">
        <v>118</v>
      </c>
      <c r="H63" s="21">
        <v>6</v>
      </c>
      <c r="I63" s="20">
        <v>6</v>
      </c>
      <c r="J63" s="21">
        <v>0</v>
      </c>
      <c r="K63" s="20">
        <v>0</v>
      </c>
    </row>
    <row r="64" spans="2:11" x14ac:dyDescent="0.25">
      <c r="J64" s="27" t="s">
        <v>132</v>
      </c>
      <c r="K64" s="27">
        <f>SUM(K58:K63)</f>
        <v>1</v>
      </c>
    </row>
    <row r="65" spans="2:11" x14ac:dyDescent="0.25">
      <c r="J65" s="27" t="s">
        <v>66</v>
      </c>
      <c r="K65" s="27">
        <f>K64/6</f>
        <v>0.16666666666666666</v>
      </c>
    </row>
    <row r="66" spans="2:11" x14ac:dyDescent="0.25">
      <c r="J66" s="27" t="s">
        <v>65</v>
      </c>
      <c r="K66" s="27">
        <f>1-K65</f>
        <v>0.83333333333333337</v>
      </c>
    </row>
    <row r="69" spans="2:11" x14ac:dyDescent="0.25">
      <c r="B69" s="39" t="s">
        <v>129</v>
      </c>
      <c r="C69" s="39"/>
      <c r="D69" s="39"/>
      <c r="E69" s="39"/>
      <c r="F69" s="39"/>
      <c r="G69" s="39"/>
      <c r="H69" s="39"/>
      <c r="I69" s="39"/>
    </row>
    <row r="70" spans="2:11" x14ac:dyDescent="0.25">
      <c r="B70" s="23" t="s">
        <v>100</v>
      </c>
      <c r="C70" s="23"/>
      <c r="D70" s="1"/>
      <c r="E70" s="1"/>
      <c r="F70" s="1"/>
      <c r="G70" s="1"/>
      <c r="H70" s="1"/>
      <c r="I70" s="1"/>
    </row>
    <row r="71" spans="2:11" x14ac:dyDescent="0.25">
      <c r="B71" s="25" t="s">
        <v>101</v>
      </c>
      <c r="C71" s="25" t="s">
        <v>102</v>
      </c>
      <c r="D71" s="26" t="s">
        <v>103</v>
      </c>
      <c r="E71" s="26"/>
      <c r="F71" s="25" t="s">
        <v>104</v>
      </c>
      <c r="G71" s="25"/>
      <c r="H71" s="26" t="s">
        <v>105</v>
      </c>
      <c r="I71" s="26"/>
    </row>
    <row r="72" spans="2:11" x14ac:dyDescent="0.25">
      <c r="B72" s="25"/>
      <c r="C72" s="25"/>
      <c r="D72" s="13" t="s">
        <v>107</v>
      </c>
      <c r="E72" s="13" t="s">
        <v>108</v>
      </c>
      <c r="F72" s="18" t="s">
        <v>107</v>
      </c>
      <c r="G72" s="18" t="s">
        <v>108</v>
      </c>
      <c r="H72" s="13" t="s">
        <v>107</v>
      </c>
      <c r="I72" s="13" t="s">
        <v>108</v>
      </c>
      <c r="J72" s="13" t="s">
        <v>130</v>
      </c>
      <c r="K72" s="13" t="s">
        <v>131</v>
      </c>
    </row>
    <row r="73" spans="2:11" x14ac:dyDescent="0.25">
      <c r="B73" s="2" t="s">
        <v>122</v>
      </c>
      <c r="C73" s="16" t="s">
        <v>10</v>
      </c>
      <c r="D73" s="2" t="s">
        <v>14</v>
      </c>
      <c r="E73" s="16" t="s">
        <v>14</v>
      </c>
      <c r="F73" s="21" t="s">
        <v>118</v>
      </c>
      <c r="G73" s="20" t="s">
        <v>118</v>
      </c>
      <c r="H73" s="21">
        <v>1</v>
      </c>
      <c r="I73" s="20">
        <v>1</v>
      </c>
      <c r="J73" s="21">
        <v>0</v>
      </c>
      <c r="K73" s="20">
        <v>0</v>
      </c>
    </row>
    <row r="74" spans="2:11" x14ac:dyDescent="0.25">
      <c r="B74" s="2" t="s">
        <v>124</v>
      </c>
      <c r="C74" s="16" t="s">
        <v>7</v>
      </c>
      <c r="D74" s="2" t="s">
        <v>10</v>
      </c>
      <c r="E74" s="16" t="s">
        <v>10</v>
      </c>
      <c r="F74" s="21" t="s">
        <v>118</v>
      </c>
      <c r="G74" s="20" t="s">
        <v>118</v>
      </c>
      <c r="H74" s="21">
        <v>2</v>
      </c>
      <c r="I74" s="20">
        <v>4</v>
      </c>
      <c r="J74" s="21">
        <v>1</v>
      </c>
      <c r="K74" s="20">
        <f>J74/3</f>
        <v>0.33333333333333331</v>
      </c>
    </row>
    <row r="75" spans="2:11" x14ac:dyDescent="0.25">
      <c r="B75" s="2" t="s">
        <v>123</v>
      </c>
      <c r="C75" s="16" t="s">
        <v>7</v>
      </c>
      <c r="D75" s="2" t="s">
        <v>7</v>
      </c>
      <c r="E75" s="16" t="s">
        <v>7</v>
      </c>
      <c r="F75" s="21" t="s">
        <v>118</v>
      </c>
      <c r="G75" s="20" t="s">
        <v>118</v>
      </c>
      <c r="H75" s="21">
        <v>3</v>
      </c>
      <c r="I75" s="20">
        <v>2</v>
      </c>
      <c r="J75" s="21">
        <v>1</v>
      </c>
      <c r="K75" s="20">
        <f t="shared" ref="K75:K78" si="1">J75/3</f>
        <v>0.33333333333333331</v>
      </c>
    </row>
    <row r="76" spans="2:11" x14ac:dyDescent="0.25">
      <c r="B76" s="2" t="s">
        <v>125</v>
      </c>
      <c r="C76" s="16" t="s">
        <v>5</v>
      </c>
      <c r="D76" s="2" t="s">
        <v>7</v>
      </c>
      <c r="E76" s="16" t="s">
        <v>7</v>
      </c>
      <c r="F76" s="21" t="s">
        <v>118</v>
      </c>
      <c r="G76" s="20" t="s">
        <v>118</v>
      </c>
      <c r="H76" s="21">
        <v>4</v>
      </c>
      <c r="I76" s="20">
        <v>5</v>
      </c>
      <c r="J76" s="21">
        <v>1</v>
      </c>
      <c r="K76" s="20">
        <f t="shared" si="1"/>
        <v>0.33333333333333331</v>
      </c>
    </row>
    <row r="77" spans="2:11" x14ac:dyDescent="0.25">
      <c r="B77" s="2" t="s">
        <v>126</v>
      </c>
      <c r="C77" s="16" t="s">
        <v>5</v>
      </c>
      <c r="D77" s="2" t="s">
        <v>7</v>
      </c>
      <c r="E77" s="16" t="s">
        <v>7</v>
      </c>
      <c r="F77" s="21" t="s">
        <v>118</v>
      </c>
      <c r="G77" s="20" t="s">
        <v>118</v>
      </c>
      <c r="H77" s="21">
        <v>5</v>
      </c>
      <c r="I77" s="20">
        <v>6</v>
      </c>
      <c r="J77" s="21">
        <v>1</v>
      </c>
      <c r="K77" s="20">
        <f t="shared" si="1"/>
        <v>0.33333333333333331</v>
      </c>
    </row>
    <row r="78" spans="2:11" x14ac:dyDescent="0.25">
      <c r="B78" s="2" t="s">
        <v>122</v>
      </c>
      <c r="C78" s="16" t="s">
        <v>10</v>
      </c>
      <c r="D78" s="2" t="s">
        <v>5</v>
      </c>
      <c r="E78" s="16" t="s">
        <v>5</v>
      </c>
      <c r="F78" s="21" t="s">
        <v>118</v>
      </c>
      <c r="G78" s="20" t="s">
        <v>118</v>
      </c>
      <c r="H78" s="21">
        <v>6</v>
      </c>
      <c r="I78" s="20">
        <v>7</v>
      </c>
      <c r="J78" s="21">
        <v>1</v>
      </c>
      <c r="K78" s="20">
        <f t="shared" si="1"/>
        <v>0.33333333333333331</v>
      </c>
    </row>
    <row r="79" spans="2:11" x14ac:dyDescent="0.25">
      <c r="B79" s="2" t="s">
        <v>128</v>
      </c>
      <c r="C79" s="16" t="s">
        <v>16</v>
      </c>
      <c r="D79" s="38" t="s">
        <v>120</v>
      </c>
      <c r="E79" s="38"/>
      <c r="F79" s="38"/>
      <c r="G79" s="38"/>
      <c r="H79" s="38"/>
      <c r="I79" s="38"/>
      <c r="J79" s="21" t="s">
        <v>61</v>
      </c>
      <c r="K79" s="20">
        <v>1</v>
      </c>
    </row>
    <row r="80" spans="2:11" x14ac:dyDescent="0.25">
      <c r="J80" s="27" t="s">
        <v>132</v>
      </c>
      <c r="K80" s="27">
        <f>SUM(K73:K79)</f>
        <v>2.6666666666666665</v>
      </c>
    </row>
    <row r="81" spans="10:11" x14ac:dyDescent="0.25">
      <c r="J81" s="27" t="s">
        <v>66</v>
      </c>
      <c r="K81" s="27">
        <f>K80/7</f>
        <v>0.38095238095238093</v>
      </c>
    </row>
    <row r="82" spans="10:11" x14ac:dyDescent="0.25">
      <c r="J82" s="27" t="s">
        <v>65</v>
      </c>
      <c r="K82" s="27">
        <f>1-K81</f>
        <v>0.61904761904761907</v>
      </c>
    </row>
  </sheetData>
  <mergeCells count="47">
    <mergeCell ref="B4:B5"/>
    <mergeCell ref="C9:C10"/>
    <mergeCell ref="E9:E10"/>
    <mergeCell ref="B7:B8"/>
    <mergeCell ref="B9:B10"/>
    <mergeCell ref="C4:D4"/>
    <mergeCell ref="E4:F4"/>
    <mergeCell ref="M7:M8"/>
    <mergeCell ref="M13:M14"/>
    <mergeCell ref="M15:M16"/>
    <mergeCell ref="M20:M22"/>
    <mergeCell ref="I20:I22"/>
    <mergeCell ref="K7:K8"/>
    <mergeCell ref="K13:K14"/>
    <mergeCell ref="K15:K16"/>
    <mergeCell ref="K20:K22"/>
    <mergeCell ref="I7:I8"/>
    <mergeCell ref="I13:I14"/>
    <mergeCell ref="I15:I16"/>
    <mergeCell ref="B38:I38"/>
    <mergeCell ref="L7:L8"/>
    <mergeCell ref="L13:L14"/>
    <mergeCell ref="L15:L16"/>
    <mergeCell ref="L20:L22"/>
    <mergeCell ref="E19:F19"/>
    <mergeCell ref="E21:F21"/>
    <mergeCell ref="B22:B28"/>
    <mergeCell ref="C22:C28"/>
    <mergeCell ref="E22:E28"/>
    <mergeCell ref="E14:E15"/>
    <mergeCell ref="C14:C15"/>
    <mergeCell ref="C16:C18"/>
    <mergeCell ref="B16:B18"/>
    <mergeCell ref="E16:E18"/>
    <mergeCell ref="B14:B15"/>
    <mergeCell ref="D79:I79"/>
    <mergeCell ref="B69:I69"/>
    <mergeCell ref="B54:I54"/>
    <mergeCell ref="D45:I45"/>
    <mergeCell ref="B39:C39"/>
    <mergeCell ref="F40:G40"/>
    <mergeCell ref="D40:E40"/>
    <mergeCell ref="H40:I40"/>
    <mergeCell ref="C40:C41"/>
    <mergeCell ref="B40:B41"/>
    <mergeCell ref="B55:C55"/>
    <mergeCell ref="D55:I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62"/>
  <sheetViews>
    <sheetView workbookViewId="0"/>
  </sheetViews>
  <sheetFormatPr defaultRowHeight="15" x14ac:dyDescent="0.25"/>
  <cols>
    <col min="1" max="1" width="1.85546875" customWidth="1"/>
    <col min="2" max="2" width="19.85546875" bestFit="1" customWidth="1"/>
    <col min="3" max="3" width="19.140625" bestFit="1" customWidth="1"/>
    <col min="4" max="4" width="23.5703125" bestFit="1" customWidth="1"/>
    <col min="5" max="5" width="14" bestFit="1" customWidth="1"/>
    <col min="6" max="6" width="24.7109375" bestFit="1" customWidth="1"/>
    <col min="7" max="7" width="13.5703125" bestFit="1" customWidth="1"/>
    <col min="8" max="8" width="19.42578125" bestFit="1" customWidth="1"/>
    <col min="9" max="9" width="42.28515625" bestFit="1" customWidth="1"/>
    <col min="10" max="10" width="19" bestFit="1" customWidth="1"/>
    <col min="11" max="11" width="22.85546875" bestFit="1" customWidth="1"/>
    <col min="12" max="12" width="15.85546875" bestFit="1" customWidth="1"/>
  </cols>
  <sheetData>
    <row r="5" spans="2:12" x14ac:dyDescent="0.25">
      <c r="B5" s="85" t="s">
        <v>0</v>
      </c>
      <c r="C5" s="86" t="s">
        <v>3</v>
      </c>
      <c r="D5" s="86"/>
      <c r="E5" s="87" t="s">
        <v>37</v>
      </c>
      <c r="F5" s="87"/>
      <c r="H5" s="12" t="s">
        <v>0</v>
      </c>
      <c r="I5" s="13" t="s">
        <v>48</v>
      </c>
      <c r="J5" s="18" t="s">
        <v>60</v>
      </c>
      <c r="K5" s="13" t="s">
        <v>62</v>
      </c>
      <c r="L5" s="18" t="s">
        <v>63</v>
      </c>
    </row>
    <row r="6" spans="2:12" x14ac:dyDescent="0.25">
      <c r="B6" s="85"/>
      <c r="C6" s="4" t="s">
        <v>1</v>
      </c>
      <c r="D6" s="4" t="s">
        <v>2</v>
      </c>
      <c r="E6" s="5" t="s">
        <v>1</v>
      </c>
      <c r="F6" s="5" t="s">
        <v>2</v>
      </c>
      <c r="H6" s="70" t="s">
        <v>67</v>
      </c>
      <c r="I6" s="2" t="s">
        <v>91</v>
      </c>
      <c r="J6" s="66">
        <v>2</v>
      </c>
      <c r="K6" s="52">
        <v>3</v>
      </c>
      <c r="L6" s="66">
        <f>J6/K6</f>
        <v>0.66666666666666663</v>
      </c>
    </row>
    <row r="7" spans="2:12" x14ac:dyDescent="0.25">
      <c r="B7" s="64" t="s">
        <v>67</v>
      </c>
      <c r="C7" s="80" t="s">
        <v>23</v>
      </c>
      <c r="D7" s="3" t="s">
        <v>76</v>
      </c>
      <c r="E7" s="80" t="s">
        <v>23</v>
      </c>
      <c r="F7" s="3" t="s">
        <v>27</v>
      </c>
      <c r="H7" s="70"/>
      <c r="I7" s="2" t="s">
        <v>92</v>
      </c>
      <c r="J7" s="66"/>
      <c r="K7" s="52"/>
      <c r="L7" s="66"/>
    </row>
    <row r="8" spans="2:12" x14ac:dyDescent="0.25">
      <c r="B8" s="65"/>
      <c r="C8" s="80"/>
      <c r="D8" s="3" t="s">
        <v>27</v>
      </c>
      <c r="E8" s="80"/>
      <c r="F8" s="3" t="s">
        <v>78</v>
      </c>
      <c r="H8" s="14" t="s">
        <v>68</v>
      </c>
      <c r="I8" s="2" t="s">
        <v>93</v>
      </c>
      <c r="J8" s="20">
        <v>1</v>
      </c>
      <c r="K8" s="21">
        <v>2</v>
      </c>
      <c r="L8" s="20">
        <f>J8/K8</f>
        <v>0.5</v>
      </c>
    </row>
    <row r="9" spans="2:12" x14ac:dyDescent="0.25">
      <c r="B9" s="1" t="s">
        <v>68</v>
      </c>
      <c r="C9" s="2" t="s">
        <v>23</v>
      </c>
      <c r="D9" s="3" t="s">
        <v>77</v>
      </c>
      <c r="E9" s="2" t="s">
        <v>23</v>
      </c>
      <c r="F9" s="3" t="s">
        <v>79</v>
      </c>
      <c r="H9" s="14" t="s">
        <v>69</v>
      </c>
      <c r="I9" s="2" t="s">
        <v>27</v>
      </c>
      <c r="J9" s="20">
        <v>0</v>
      </c>
      <c r="K9" s="21">
        <v>2</v>
      </c>
      <c r="L9" s="20">
        <f>J9/K9</f>
        <v>0</v>
      </c>
    </row>
    <row r="10" spans="2:12" x14ac:dyDescent="0.25">
      <c r="B10" s="1" t="s">
        <v>69</v>
      </c>
      <c r="C10" s="2" t="s">
        <v>23</v>
      </c>
      <c r="D10" s="3" t="s">
        <v>76</v>
      </c>
      <c r="E10" s="2" t="s">
        <v>23</v>
      </c>
      <c r="F10" s="3" t="s">
        <v>76</v>
      </c>
      <c r="H10" s="70" t="s">
        <v>70</v>
      </c>
      <c r="I10" s="2" t="s">
        <v>94</v>
      </c>
      <c r="J10" s="67">
        <v>2</v>
      </c>
      <c r="K10" s="78">
        <v>6</v>
      </c>
      <c r="L10" s="67">
        <f>J10/K10</f>
        <v>0.33333333333333331</v>
      </c>
    </row>
    <row r="11" spans="2:12" x14ac:dyDescent="0.25">
      <c r="B11" s="70" t="s">
        <v>70</v>
      </c>
      <c r="C11" s="80" t="s">
        <v>23</v>
      </c>
      <c r="D11" s="3" t="s">
        <v>80</v>
      </c>
      <c r="E11" s="80" t="s">
        <v>23</v>
      </c>
      <c r="F11" s="3" t="s">
        <v>80</v>
      </c>
      <c r="H11" s="70"/>
      <c r="I11" s="2" t="s">
        <v>95</v>
      </c>
      <c r="J11" s="68"/>
      <c r="K11" s="79"/>
      <c r="L11" s="68"/>
    </row>
    <row r="12" spans="2:12" x14ac:dyDescent="0.25">
      <c r="B12" s="70"/>
      <c r="C12" s="80"/>
      <c r="D12" s="3" t="s">
        <v>81</v>
      </c>
      <c r="E12" s="80"/>
      <c r="F12" s="3" t="s">
        <v>81</v>
      </c>
      <c r="H12" s="1" t="s">
        <v>71</v>
      </c>
      <c r="I12" s="19" t="s">
        <v>38</v>
      </c>
      <c r="J12" s="20" t="s">
        <v>61</v>
      </c>
      <c r="K12" s="21" t="s">
        <v>61</v>
      </c>
      <c r="L12" s="20">
        <v>1</v>
      </c>
    </row>
    <row r="13" spans="2:12" x14ac:dyDescent="0.25">
      <c r="B13" s="70"/>
      <c r="C13" s="80"/>
      <c r="D13" s="3" t="s">
        <v>82</v>
      </c>
      <c r="E13" s="80"/>
      <c r="F13" s="3" t="s">
        <v>85</v>
      </c>
      <c r="H13" s="1" t="s">
        <v>72</v>
      </c>
      <c r="I13" s="19" t="s">
        <v>38</v>
      </c>
      <c r="J13" s="20" t="s">
        <v>61</v>
      </c>
      <c r="K13" s="21" t="s">
        <v>61</v>
      </c>
      <c r="L13" s="20">
        <v>1</v>
      </c>
    </row>
    <row r="14" spans="2:12" x14ac:dyDescent="0.25">
      <c r="B14" s="70"/>
      <c r="C14" s="80"/>
      <c r="D14" s="3" t="s">
        <v>83</v>
      </c>
      <c r="E14" s="80"/>
      <c r="F14" s="3" t="s">
        <v>86</v>
      </c>
      <c r="H14" s="70" t="s">
        <v>73</v>
      </c>
      <c r="I14" s="2" t="s">
        <v>96</v>
      </c>
      <c r="J14" s="67">
        <v>3</v>
      </c>
      <c r="K14" s="78">
        <v>4</v>
      </c>
      <c r="L14" s="67">
        <f>J14/K14</f>
        <v>0.75</v>
      </c>
    </row>
    <row r="15" spans="2:12" x14ac:dyDescent="0.25">
      <c r="B15" s="70"/>
      <c r="C15" s="80"/>
      <c r="D15" s="3" t="s">
        <v>84</v>
      </c>
      <c r="E15" s="80"/>
      <c r="F15" s="3" t="s">
        <v>84</v>
      </c>
      <c r="H15" s="70"/>
      <c r="I15" s="2" t="s">
        <v>98</v>
      </c>
      <c r="J15" s="83"/>
      <c r="K15" s="84"/>
      <c r="L15" s="83"/>
    </row>
    <row r="16" spans="2:12" x14ac:dyDescent="0.25">
      <c r="B16" s="70" t="s">
        <v>71</v>
      </c>
      <c r="C16" s="80" t="s">
        <v>23</v>
      </c>
      <c r="D16" s="3" t="s">
        <v>76</v>
      </c>
      <c r="E16" s="81" t="s">
        <v>38</v>
      </c>
      <c r="F16" s="81"/>
      <c r="H16" s="70"/>
      <c r="I16" s="2" t="s">
        <v>97</v>
      </c>
      <c r="J16" s="68"/>
      <c r="K16" s="79"/>
      <c r="L16" s="68"/>
    </row>
    <row r="17" spans="2:12" x14ac:dyDescent="0.25">
      <c r="B17" s="70"/>
      <c r="C17" s="80"/>
      <c r="D17" s="3" t="s">
        <v>84</v>
      </c>
      <c r="E17" s="81"/>
      <c r="F17" s="81"/>
      <c r="H17" s="14" t="s">
        <v>74</v>
      </c>
      <c r="I17" s="2" t="s">
        <v>91</v>
      </c>
      <c r="J17" s="20">
        <v>1</v>
      </c>
      <c r="K17" s="21">
        <v>3</v>
      </c>
      <c r="L17" s="20">
        <f>J17/K17</f>
        <v>0.33333333333333331</v>
      </c>
    </row>
    <row r="18" spans="2:12" x14ac:dyDescent="0.25">
      <c r="B18" s="1" t="s">
        <v>72</v>
      </c>
      <c r="C18" s="2" t="s">
        <v>23</v>
      </c>
      <c r="D18" s="3" t="s">
        <v>87</v>
      </c>
      <c r="E18" s="82" t="s">
        <v>38</v>
      </c>
      <c r="F18" s="82"/>
      <c r="H18" s="14" t="s">
        <v>75</v>
      </c>
      <c r="I18" s="2" t="s">
        <v>99</v>
      </c>
      <c r="J18" s="20">
        <v>1</v>
      </c>
      <c r="K18" s="21">
        <v>4</v>
      </c>
      <c r="L18" s="20">
        <f>J18/K18</f>
        <v>0.25</v>
      </c>
    </row>
    <row r="19" spans="2:12" x14ac:dyDescent="0.25">
      <c r="B19" s="70" t="s">
        <v>73</v>
      </c>
      <c r="C19" s="80" t="s">
        <v>23</v>
      </c>
      <c r="D19" s="3" t="s">
        <v>88</v>
      </c>
      <c r="E19" s="80" t="s">
        <v>23</v>
      </c>
      <c r="F19" s="3" t="s">
        <v>27</v>
      </c>
      <c r="H19" s="24"/>
      <c r="K19" s="22" t="s">
        <v>64</v>
      </c>
      <c r="L19" s="22">
        <f>SUM(L6:L18)</f>
        <v>4.833333333333333</v>
      </c>
    </row>
    <row r="20" spans="2:12" x14ac:dyDescent="0.25">
      <c r="B20" s="70"/>
      <c r="C20" s="80"/>
      <c r="D20" s="3" t="s">
        <v>89</v>
      </c>
      <c r="E20" s="80"/>
      <c r="F20" s="3" t="s">
        <v>86</v>
      </c>
      <c r="H20" s="24"/>
      <c r="K20" s="22" t="s">
        <v>66</v>
      </c>
      <c r="L20" s="22">
        <f>L19/9</f>
        <v>0.53703703703703698</v>
      </c>
    </row>
    <row r="21" spans="2:12" x14ac:dyDescent="0.25">
      <c r="B21" s="70"/>
      <c r="C21" s="80"/>
      <c r="D21" s="3" t="s">
        <v>27</v>
      </c>
      <c r="E21" s="80"/>
      <c r="F21" s="3" t="s">
        <v>90</v>
      </c>
      <c r="K21" s="22" t="s">
        <v>65</v>
      </c>
      <c r="L21" s="22">
        <f>1-L20</f>
        <v>0.46296296296296302</v>
      </c>
    </row>
    <row r="22" spans="2:12" x14ac:dyDescent="0.25">
      <c r="B22" s="70" t="s">
        <v>74</v>
      </c>
      <c r="C22" s="78" t="s">
        <v>23</v>
      </c>
      <c r="D22" s="3" t="s">
        <v>76</v>
      </c>
      <c r="E22" s="78" t="s">
        <v>23</v>
      </c>
      <c r="F22" s="3" t="s">
        <v>27</v>
      </c>
    </row>
    <row r="23" spans="2:12" x14ac:dyDescent="0.25">
      <c r="B23" s="70"/>
      <c r="C23" s="79"/>
      <c r="D23" s="3" t="s">
        <v>84</v>
      </c>
      <c r="E23" s="79"/>
      <c r="F23" s="3" t="s">
        <v>84</v>
      </c>
    </row>
    <row r="24" spans="2:12" x14ac:dyDescent="0.25">
      <c r="B24" s="70" t="s">
        <v>75</v>
      </c>
      <c r="C24" s="80" t="s">
        <v>23</v>
      </c>
      <c r="D24" s="3" t="s">
        <v>81</v>
      </c>
      <c r="E24" s="80" t="s">
        <v>23</v>
      </c>
      <c r="F24" s="3" t="s">
        <v>27</v>
      </c>
    </row>
    <row r="25" spans="2:12" x14ac:dyDescent="0.25">
      <c r="B25" s="70"/>
      <c r="C25" s="80"/>
      <c r="D25" s="3" t="s">
        <v>76</v>
      </c>
      <c r="E25" s="80"/>
      <c r="F25" s="3" t="s">
        <v>76</v>
      </c>
    </row>
    <row r="26" spans="2:12" x14ac:dyDescent="0.25">
      <c r="B26" s="70"/>
      <c r="C26" s="80"/>
      <c r="D26" s="3" t="s">
        <v>83</v>
      </c>
      <c r="E26" s="80"/>
      <c r="F26" s="3" t="s">
        <v>83</v>
      </c>
    </row>
    <row r="30" spans="2:12" x14ac:dyDescent="0.25">
      <c r="B30" s="39" t="s">
        <v>133</v>
      </c>
      <c r="C30" s="39"/>
      <c r="D30" s="39"/>
      <c r="E30" s="39"/>
      <c r="F30" s="39"/>
      <c r="G30" s="39"/>
      <c r="H30" s="39"/>
      <c r="I30" s="39"/>
    </row>
    <row r="31" spans="2:12" x14ac:dyDescent="0.25">
      <c r="B31" s="23" t="s">
        <v>100</v>
      </c>
      <c r="C31" s="23"/>
      <c r="D31" s="1"/>
      <c r="E31" s="1"/>
      <c r="F31" s="1"/>
      <c r="G31" s="1"/>
      <c r="H31" s="1"/>
      <c r="I31" s="1"/>
    </row>
    <row r="32" spans="2:12" x14ac:dyDescent="0.25">
      <c r="B32" s="25" t="s">
        <v>101</v>
      </c>
      <c r="C32" s="25" t="s">
        <v>102</v>
      </c>
      <c r="D32" s="26" t="s">
        <v>103</v>
      </c>
      <c r="E32" s="26"/>
      <c r="F32" s="25" t="s">
        <v>104</v>
      </c>
      <c r="G32" s="25"/>
      <c r="H32" s="26" t="s">
        <v>105</v>
      </c>
      <c r="I32" s="26"/>
    </row>
    <row r="33" spans="2:11" x14ac:dyDescent="0.25">
      <c r="B33" s="25"/>
      <c r="C33" s="25"/>
      <c r="D33" s="13" t="s">
        <v>107</v>
      </c>
      <c r="E33" s="13" t="s">
        <v>108</v>
      </c>
      <c r="F33" s="18" t="s">
        <v>107</v>
      </c>
      <c r="G33" s="18" t="s">
        <v>108</v>
      </c>
      <c r="H33" s="13" t="s">
        <v>107</v>
      </c>
      <c r="I33" s="13" t="s">
        <v>108</v>
      </c>
      <c r="J33" s="13" t="s">
        <v>130</v>
      </c>
      <c r="K33" s="13" t="s">
        <v>131</v>
      </c>
    </row>
    <row r="34" spans="2:11" x14ac:dyDescent="0.25">
      <c r="B34" s="1" t="s">
        <v>134</v>
      </c>
      <c r="C34" s="1" t="s">
        <v>137</v>
      </c>
      <c r="D34" s="1" t="s">
        <v>136</v>
      </c>
      <c r="E34" s="1" t="s">
        <v>136</v>
      </c>
      <c r="F34" s="20" t="s">
        <v>119</v>
      </c>
      <c r="G34" s="21" t="s">
        <v>118</v>
      </c>
      <c r="H34" s="11">
        <v>1</v>
      </c>
      <c r="I34" s="11">
        <v>1</v>
      </c>
      <c r="J34" s="1">
        <v>1</v>
      </c>
      <c r="K34" s="1">
        <f>J34/3</f>
        <v>0.33333333333333331</v>
      </c>
    </row>
    <row r="35" spans="2:11" x14ac:dyDescent="0.25">
      <c r="B35" s="1" t="s">
        <v>135</v>
      </c>
      <c r="C35" s="1" t="s">
        <v>137</v>
      </c>
      <c r="D35" s="1" t="s">
        <v>136</v>
      </c>
      <c r="E35" s="1" t="s">
        <v>136</v>
      </c>
      <c r="F35" s="20" t="s">
        <v>119</v>
      </c>
      <c r="G35" s="21" t="s">
        <v>118</v>
      </c>
      <c r="H35" s="11">
        <v>2</v>
      </c>
      <c r="I35" s="11">
        <v>2</v>
      </c>
      <c r="J35" s="1">
        <v>1</v>
      </c>
      <c r="K35" s="1">
        <f>J35/3</f>
        <v>0.33333333333333331</v>
      </c>
    </row>
    <row r="36" spans="2:11" x14ac:dyDescent="0.25">
      <c r="J36" s="27" t="s">
        <v>132</v>
      </c>
      <c r="K36" s="27">
        <f>SUM(K29:K35)</f>
        <v>0.66666666666666663</v>
      </c>
    </row>
    <row r="37" spans="2:11" x14ac:dyDescent="0.25">
      <c r="J37" s="27" t="s">
        <v>66</v>
      </c>
      <c r="K37" s="27">
        <f>K36/2</f>
        <v>0.33333333333333331</v>
      </c>
    </row>
    <row r="38" spans="2:11" x14ac:dyDescent="0.25">
      <c r="J38" s="27" t="s">
        <v>65</v>
      </c>
      <c r="K38" s="27">
        <f>1-K37</f>
        <v>0.66666666666666674</v>
      </c>
    </row>
    <row r="41" spans="2:11" x14ac:dyDescent="0.25">
      <c r="B41" s="39" t="s">
        <v>138</v>
      </c>
      <c r="C41" s="39"/>
      <c r="D41" s="39"/>
      <c r="E41" s="39"/>
      <c r="F41" s="39"/>
      <c r="G41" s="39"/>
      <c r="H41" s="39"/>
      <c r="I41" s="39"/>
    </row>
    <row r="42" spans="2:11" x14ac:dyDescent="0.25">
      <c r="B42" s="23" t="s">
        <v>100</v>
      </c>
      <c r="C42" s="23"/>
      <c r="D42" s="1"/>
      <c r="E42" s="1"/>
      <c r="F42" s="1"/>
      <c r="G42" s="1"/>
      <c r="H42" s="1"/>
      <c r="I42" s="1"/>
    </row>
    <row r="43" spans="2:11" x14ac:dyDescent="0.25">
      <c r="B43" s="25" t="s">
        <v>101</v>
      </c>
      <c r="C43" s="25" t="s">
        <v>102</v>
      </c>
      <c r="D43" s="26" t="s">
        <v>103</v>
      </c>
      <c r="E43" s="26"/>
      <c r="F43" s="25" t="s">
        <v>104</v>
      </c>
      <c r="G43" s="25"/>
      <c r="H43" s="26" t="s">
        <v>105</v>
      </c>
      <c r="I43" s="26"/>
    </row>
    <row r="44" spans="2:11" x14ac:dyDescent="0.25">
      <c r="B44" s="25"/>
      <c r="C44" s="25"/>
      <c r="D44" s="13" t="s">
        <v>107</v>
      </c>
      <c r="E44" s="13" t="s">
        <v>108</v>
      </c>
      <c r="F44" s="18" t="s">
        <v>107</v>
      </c>
      <c r="G44" s="18" t="s">
        <v>108</v>
      </c>
      <c r="H44" s="13" t="s">
        <v>107</v>
      </c>
      <c r="I44" s="13" t="s">
        <v>108</v>
      </c>
      <c r="J44" s="13" t="s">
        <v>130</v>
      </c>
      <c r="K44" s="13" t="s">
        <v>131</v>
      </c>
    </row>
    <row r="45" spans="2:11" x14ac:dyDescent="0.25">
      <c r="B45" s="1" t="s">
        <v>139</v>
      </c>
      <c r="C45" s="1" t="s">
        <v>67</v>
      </c>
      <c r="D45" s="1" t="s">
        <v>142</v>
      </c>
      <c r="E45" s="1" t="s">
        <v>142</v>
      </c>
      <c r="F45" s="20" t="s">
        <v>119</v>
      </c>
      <c r="G45" s="21" t="s">
        <v>118</v>
      </c>
      <c r="H45" s="11">
        <v>1</v>
      </c>
      <c r="I45" s="11">
        <v>1</v>
      </c>
      <c r="J45" s="1">
        <v>1</v>
      </c>
      <c r="K45" s="1">
        <f>J45/3</f>
        <v>0.33333333333333331</v>
      </c>
    </row>
    <row r="46" spans="2:11" x14ac:dyDescent="0.25">
      <c r="B46" s="1" t="s">
        <v>140</v>
      </c>
      <c r="C46" s="1" t="s">
        <v>143</v>
      </c>
      <c r="D46" s="1" t="s">
        <v>67</v>
      </c>
      <c r="E46" s="1" t="s">
        <v>67</v>
      </c>
      <c r="F46" s="20" t="s">
        <v>119</v>
      </c>
      <c r="G46" s="21" t="s">
        <v>118</v>
      </c>
      <c r="H46" s="11">
        <v>2</v>
      </c>
      <c r="I46" s="11">
        <v>3</v>
      </c>
      <c r="J46" s="1">
        <v>2</v>
      </c>
      <c r="K46" s="1">
        <f t="shared" ref="K46:K47" si="0">J46/3</f>
        <v>0.66666666666666663</v>
      </c>
    </row>
    <row r="47" spans="2:11" x14ac:dyDescent="0.25">
      <c r="B47" s="1" t="s">
        <v>141</v>
      </c>
      <c r="C47" s="1" t="s">
        <v>143</v>
      </c>
      <c r="D47" s="1" t="s">
        <v>67</v>
      </c>
      <c r="E47" s="1" t="s">
        <v>67</v>
      </c>
      <c r="F47" s="20" t="s">
        <v>119</v>
      </c>
      <c r="G47" s="21" t="s">
        <v>118</v>
      </c>
      <c r="H47" s="10">
        <v>3</v>
      </c>
      <c r="I47" s="10">
        <v>2</v>
      </c>
      <c r="J47" s="1">
        <v>2</v>
      </c>
      <c r="K47" s="1">
        <f t="shared" si="0"/>
        <v>0.66666666666666663</v>
      </c>
    </row>
    <row r="48" spans="2:11" x14ac:dyDescent="0.25">
      <c r="J48" s="27" t="s">
        <v>132</v>
      </c>
      <c r="K48" s="27">
        <f>SUM(K41:K47)</f>
        <v>1.6666666666666665</v>
      </c>
    </row>
    <row r="49" spans="2:11" x14ac:dyDescent="0.25">
      <c r="J49" s="27" t="s">
        <v>66</v>
      </c>
      <c r="K49" s="27">
        <f>K48/3</f>
        <v>0.55555555555555547</v>
      </c>
    </row>
    <row r="50" spans="2:11" x14ac:dyDescent="0.25">
      <c r="J50" s="27" t="s">
        <v>65</v>
      </c>
      <c r="K50" s="27">
        <f>1-K49</f>
        <v>0.44444444444444453</v>
      </c>
    </row>
    <row r="53" spans="2:11" x14ac:dyDescent="0.25">
      <c r="B53" s="39" t="s">
        <v>144</v>
      </c>
      <c r="C53" s="39"/>
      <c r="D53" s="39"/>
      <c r="E53" s="39"/>
      <c r="F53" s="39"/>
      <c r="G53" s="39"/>
      <c r="H53" s="39"/>
      <c r="I53" s="39"/>
    </row>
    <row r="54" spans="2:11" x14ac:dyDescent="0.25">
      <c r="B54" s="23" t="s">
        <v>100</v>
      </c>
      <c r="C54" s="23"/>
      <c r="D54" s="1"/>
      <c r="E54" s="1"/>
      <c r="F54" s="1"/>
      <c r="G54" s="1"/>
      <c r="H54" s="1"/>
      <c r="I54" s="1"/>
    </row>
    <row r="55" spans="2:11" x14ac:dyDescent="0.25">
      <c r="B55" s="25" t="s">
        <v>101</v>
      </c>
      <c r="C55" s="25" t="s">
        <v>102</v>
      </c>
      <c r="D55" s="26" t="s">
        <v>103</v>
      </c>
      <c r="E55" s="26"/>
      <c r="F55" s="25" t="s">
        <v>104</v>
      </c>
      <c r="G55" s="25"/>
      <c r="H55" s="26" t="s">
        <v>105</v>
      </c>
      <c r="I55" s="26"/>
    </row>
    <row r="56" spans="2:11" x14ac:dyDescent="0.25">
      <c r="B56" s="25"/>
      <c r="C56" s="25"/>
      <c r="D56" s="13" t="s">
        <v>107</v>
      </c>
      <c r="E56" s="13" t="s">
        <v>108</v>
      </c>
      <c r="F56" s="18" t="s">
        <v>107</v>
      </c>
      <c r="G56" s="18" t="s">
        <v>108</v>
      </c>
      <c r="H56" s="13" t="s">
        <v>107</v>
      </c>
      <c r="I56" s="13" t="s">
        <v>108</v>
      </c>
      <c r="J56" s="13" t="s">
        <v>130</v>
      </c>
      <c r="K56" s="13" t="s">
        <v>131</v>
      </c>
    </row>
    <row r="57" spans="2:11" x14ac:dyDescent="0.25">
      <c r="B57" s="1" t="s">
        <v>145</v>
      </c>
      <c r="C57" s="1" t="s">
        <v>142</v>
      </c>
      <c r="D57" s="1" t="s">
        <v>137</v>
      </c>
      <c r="E57" s="1" t="s">
        <v>137</v>
      </c>
      <c r="F57" s="20" t="s">
        <v>119</v>
      </c>
      <c r="G57" s="20" t="s">
        <v>119</v>
      </c>
      <c r="H57" s="11">
        <v>1</v>
      </c>
      <c r="I57" s="11">
        <v>1</v>
      </c>
      <c r="J57" s="11">
        <v>0</v>
      </c>
      <c r="K57" s="11">
        <v>0</v>
      </c>
    </row>
    <row r="58" spans="2:11" x14ac:dyDescent="0.25">
      <c r="B58" s="1" t="s">
        <v>145</v>
      </c>
      <c r="C58" s="1" t="s">
        <v>142</v>
      </c>
      <c r="D58" s="1" t="s">
        <v>137</v>
      </c>
      <c r="E58" s="1" t="s">
        <v>137</v>
      </c>
      <c r="F58" s="20" t="s">
        <v>119</v>
      </c>
      <c r="G58" s="20" t="s">
        <v>119</v>
      </c>
      <c r="H58" s="11">
        <v>2</v>
      </c>
      <c r="I58" s="11">
        <v>2</v>
      </c>
      <c r="J58" s="11">
        <v>0</v>
      </c>
      <c r="K58" s="11">
        <v>0</v>
      </c>
    </row>
    <row r="59" spans="2:11" x14ac:dyDescent="0.25">
      <c r="B59" s="1" t="s">
        <v>145</v>
      </c>
      <c r="C59" s="1" t="s">
        <v>142</v>
      </c>
      <c r="D59" s="38" t="s">
        <v>120</v>
      </c>
      <c r="E59" s="38"/>
      <c r="F59" s="38"/>
      <c r="G59" s="38"/>
      <c r="H59" s="38"/>
      <c r="I59" s="38"/>
      <c r="J59" s="11" t="s">
        <v>146</v>
      </c>
      <c r="K59" s="11">
        <v>1</v>
      </c>
    </row>
    <row r="60" spans="2:11" x14ac:dyDescent="0.25">
      <c r="J60" s="27" t="s">
        <v>132</v>
      </c>
      <c r="K60" s="27">
        <f>SUM(K53:K59)</f>
        <v>1</v>
      </c>
    </row>
    <row r="61" spans="2:11" x14ac:dyDescent="0.25">
      <c r="J61" s="27" t="s">
        <v>66</v>
      </c>
      <c r="K61" s="27">
        <f>K60/3</f>
        <v>0.33333333333333331</v>
      </c>
    </row>
    <row r="62" spans="2:11" x14ac:dyDescent="0.25">
      <c r="J62" s="27" t="s">
        <v>65</v>
      </c>
      <c r="K62" s="27">
        <f>1-K61</f>
        <v>0.66666666666666674</v>
      </c>
    </row>
  </sheetData>
  <mergeCells count="38">
    <mergeCell ref="C19:C21"/>
    <mergeCell ref="E19:E21"/>
    <mergeCell ref="B5:B6"/>
    <mergeCell ref="C5:D5"/>
    <mergeCell ref="E5:F5"/>
    <mergeCell ref="C11:C15"/>
    <mergeCell ref="E11:E15"/>
    <mergeCell ref="C7:C8"/>
    <mergeCell ref="E7:E8"/>
    <mergeCell ref="B7:B8"/>
    <mergeCell ref="H6:H7"/>
    <mergeCell ref="J6:J7"/>
    <mergeCell ref="K6:K7"/>
    <mergeCell ref="L6:L7"/>
    <mergeCell ref="E24:E26"/>
    <mergeCell ref="E16:F17"/>
    <mergeCell ref="E18:F18"/>
    <mergeCell ref="K10:K11"/>
    <mergeCell ref="L10:L11"/>
    <mergeCell ref="J14:J16"/>
    <mergeCell ref="K14:K16"/>
    <mergeCell ref="L14:L16"/>
    <mergeCell ref="B30:I30"/>
    <mergeCell ref="B41:I41"/>
    <mergeCell ref="B53:I53"/>
    <mergeCell ref="D59:I59"/>
    <mergeCell ref="J10:J11"/>
    <mergeCell ref="H10:H11"/>
    <mergeCell ref="H14:H16"/>
    <mergeCell ref="E22:E23"/>
    <mergeCell ref="C22:C23"/>
    <mergeCell ref="C24:C26"/>
    <mergeCell ref="B24:B26"/>
    <mergeCell ref="B22:B23"/>
    <mergeCell ref="B19:B21"/>
    <mergeCell ref="B11:B15"/>
    <mergeCell ref="B16:B17"/>
    <mergeCell ref="C16:C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42"/>
  <sheetViews>
    <sheetView workbookViewId="0">
      <selection activeCell="J30" sqref="J30"/>
    </sheetView>
  </sheetViews>
  <sheetFormatPr defaultRowHeight="15" x14ac:dyDescent="0.25"/>
  <cols>
    <col min="1" max="1" width="5.5703125" customWidth="1"/>
    <col min="2" max="2" width="22" bestFit="1" customWidth="1"/>
    <col min="3" max="3" width="28.140625" bestFit="1" customWidth="1"/>
    <col min="4" max="4" width="26.5703125" bestFit="1" customWidth="1"/>
    <col min="5" max="5" width="28.140625" bestFit="1" customWidth="1"/>
    <col min="6" max="6" width="26.5703125" bestFit="1" customWidth="1"/>
    <col min="9" max="9" width="22" bestFit="1" customWidth="1"/>
    <col min="10" max="10" width="39.42578125" bestFit="1" customWidth="1"/>
    <col min="11" max="11" width="19" bestFit="1" customWidth="1"/>
    <col min="12" max="12" width="22.85546875" bestFit="1" customWidth="1"/>
    <col min="13" max="13" width="15.85546875" bestFit="1" customWidth="1"/>
  </cols>
  <sheetData>
    <row r="4" spans="2:13" x14ac:dyDescent="0.25">
      <c r="B4" s="72" t="s">
        <v>147</v>
      </c>
      <c r="C4" s="74" t="s">
        <v>3</v>
      </c>
      <c r="D4" s="75"/>
      <c r="E4" s="76" t="s">
        <v>37</v>
      </c>
      <c r="F4" s="77"/>
      <c r="I4" s="12" t="s">
        <v>198</v>
      </c>
      <c r="J4" s="13" t="s">
        <v>48</v>
      </c>
      <c r="K4" s="18" t="s">
        <v>60</v>
      </c>
      <c r="L4" s="13" t="s">
        <v>62</v>
      </c>
      <c r="M4" s="18" t="s">
        <v>63</v>
      </c>
    </row>
    <row r="5" spans="2:13" x14ac:dyDescent="0.25">
      <c r="B5" s="73"/>
      <c r="C5" s="4" t="s">
        <v>148</v>
      </c>
      <c r="D5" s="4" t="s">
        <v>149</v>
      </c>
      <c r="E5" s="5" t="s">
        <v>148</v>
      </c>
      <c r="F5" s="5" t="s">
        <v>149</v>
      </c>
      <c r="I5" t="s">
        <v>10</v>
      </c>
      <c r="J5" s="33" t="s">
        <v>38</v>
      </c>
      <c r="K5" s="32" t="s">
        <v>61</v>
      </c>
      <c r="L5" s="32" t="s">
        <v>27</v>
      </c>
      <c r="M5" s="32">
        <v>1</v>
      </c>
    </row>
    <row r="6" spans="2:13" x14ac:dyDescent="0.25">
      <c r="B6" t="s">
        <v>10</v>
      </c>
      <c r="C6" s="90" t="s">
        <v>193</v>
      </c>
      <c r="D6" s="90"/>
      <c r="E6" s="90"/>
      <c r="F6" s="90"/>
      <c r="I6" s="88" t="s">
        <v>150</v>
      </c>
      <c r="J6" s="32" t="s">
        <v>199</v>
      </c>
      <c r="K6" s="88">
        <v>3</v>
      </c>
      <c r="L6" s="88">
        <v>4</v>
      </c>
      <c r="M6" s="88">
        <f>K6/L6</f>
        <v>0.75</v>
      </c>
    </row>
    <row r="7" spans="2:13" x14ac:dyDescent="0.25">
      <c r="B7" t="s">
        <v>150</v>
      </c>
      <c r="C7" t="s">
        <v>169</v>
      </c>
      <c r="D7" t="s">
        <v>33</v>
      </c>
      <c r="E7" s="89" t="s">
        <v>169</v>
      </c>
      <c r="F7" t="s">
        <v>27</v>
      </c>
      <c r="I7" s="88"/>
      <c r="J7" s="32" t="s">
        <v>201</v>
      </c>
      <c r="K7" s="88"/>
      <c r="L7" s="88"/>
      <c r="M7" s="88"/>
    </row>
    <row r="8" spans="2:13" x14ac:dyDescent="0.25">
      <c r="D8" t="s">
        <v>27</v>
      </c>
      <c r="E8" s="89"/>
      <c r="F8" t="s">
        <v>194</v>
      </c>
      <c r="I8" s="88"/>
      <c r="J8" s="32" t="s">
        <v>200</v>
      </c>
      <c r="K8" s="88"/>
      <c r="L8" s="88"/>
      <c r="M8" s="88"/>
    </row>
    <row r="9" spans="2:13" x14ac:dyDescent="0.25">
      <c r="D9" t="s">
        <v>27</v>
      </c>
      <c r="E9" s="89"/>
      <c r="F9" t="s">
        <v>195</v>
      </c>
      <c r="I9" t="s">
        <v>151</v>
      </c>
      <c r="J9" s="32" t="s">
        <v>27</v>
      </c>
      <c r="K9" s="32">
        <v>0</v>
      </c>
      <c r="L9" s="32" t="s">
        <v>27</v>
      </c>
      <c r="M9" s="32">
        <v>0</v>
      </c>
    </row>
    <row r="10" spans="2:13" x14ac:dyDescent="0.25">
      <c r="B10" t="s">
        <v>151</v>
      </c>
      <c r="C10" t="s">
        <v>168</v>
      </c>
      <c r="D10" t="s">
        <v>170</v>
      </c>
      <c r="E10" t="s">
        <v>168</v>
      </c>
      <c r="F10" t="s">
        <v>170</v>
      </c>
      <c r="I10" t="s">
        <v>152</v>
      </c>
      <c r="J10" s="32" t="s">
        <v>27</v>
      </c>
      <c r="K10" s="32">
        <v>0</v>
      </c>
      <c r="L10" s="32" t="s">
        <v>27</v>
      </c>
      <c r="M10" s="32">
        <v>0</v>
      </c>
    </row>
    <row r="11" spans="2:13" x14ac:dyDescent="0.25">
      <c r="B11" t="s">
        <v>152</v>
      </c>
      <c r="C11" t="s">
        <v>169</v>
      </c>
      <c r="D11" t="s">
        <v>27</v>
      </c>
      <c r="E11" t="s">
        <v>169</v>
      </c>
      <c r="F11" t="s">
        <v>27</v>
      </c>
      <c r="I11" t="s">
        <v>153</v>
      </c>
      <c r="J11" s="32" t="s">
        <v>27</v>
      </c>
      <c r="K11" s="32">
        <v>0</v>
      </c>
      <c r="L11" s="32" t="s">
        <v>27</v>
      </c>
      <c r="M11" s="32">
        <v>0</v>
      </c>
    </row>
    <row r="12" spans="2:13" x14ac:dyDescent="0.25">
      <c r="B12" s="88" t="s">
        <v>153</v>
      </c>
      <c r="C12" s="89" t="s">
        <v>169</v>
      </c>
      <c r="D12" t="s">
        <v>171</v>
      </c>
      <c r="E12" s="89" t="s">
        <v>169</v>
      </c>
      <c r="F12" t="s">
        <v>171</v>
      </c>
      <c r="I12" t="s">
        <v>154</v>
      </c>
      <c r="J12" s="32" t="s">
        <v>27</v>
      </c>
      <c r="K12" s="32">
        <v>0</v>
      </c>
      <c r="L12" s="32" t="s">
        <v>27</v>
      </c>
      <c r="M12" s="32">
        <v>0</v>
      </c>
    </row>
    <row r="13" spans="2:13" x14ac:dyDescent="0.25">
      <c r="B13" s="88"/>
      <c r="C13" s="89"/>
      <c r="D13" t="s">
        <v>172</v>
      </c>
      <c r="E13" s="89"/>
      <c r="F13" t="s">
        <v>172</v>
      </c>
      <c r="I13" t="s">
        <v>155</v>
      </c>
      <c r="J13" s="32" t="s">
        <v>27</v>
      </c>
      <c r="K13" s="32">
        <v>0</v>
      </c>
      <c r="L13" s="32" t="s">
        <v>27</v>
      </c>
      <c r="M13" s="32">
        <v>0</v>
      </c>
    </row>
    <row r="14" spans="2:13" x14ac:dyDescent="0.25">
      <c r="B14" t="s">
        <v>154</v>
      </c>
      <c r="C14" t="s">
        <v>166</v>
      </c>
      <c r="D14" t="s">
        <v>173</v>
      </c>
      <c r="E14" t="s">
        <v>166</v>
      </c>
      <c r="F14" t="s">
        <v>173</v>
      </c>
      <c r="I14" s="88" t="s">
        <v>156</v>
      </c>
      <c r="J14" s="32" t="s">
        <v>202</v>
      </c>
      <c r="K14" s="88">
        <v>3</v>
      </c>
      <c r="L14" s="88">
        <v>7</v>
      </c>
      <c r="M14" s="88">
        <f>K14/L14</f>
        <v>0.42857142857142855</v>
      </c>
    </row>
    <row r="15" spans="2:13" x14ac:dyDescent="0.25">
      <c r="B15" s="88" t="s">
        <v>155</v>
      </c>
      <c r="C15" s="89" t="s">
        <v>166</v>
      </c>
      <c r="D15" t="s">
        <v>174</v>
      </c>
      <c r="E15" s="89" t="s">
        <v>166</v>
      </c>
      <c r="F15" t="s">
        <v>174</v>
      </c>
      <c r="I15" s="88"/>
      <c r="J15" s="32" t="s">
        <v>203</v>
      </c>
      <c r="K15" s="88"/>
      <c r="L15" s="88"/>
      <c r="M15" s="88"/>
    </row>
    <row r="16" spans="2:13" x14ac:dyDescent="0.25">
      <c r="B16" s="88"/>
      <c r="C16" s="89"/>
      <c r="D16" t="s">
        <v>175</v>
      </c>
      <c r="E16" s="89"/>
      <c r="F16" t="s">
        <v>175</v>
      </c>
      <c r="I16" s="88"/>
      <c r="J16" s="32" t="s">
        <v>204</v>
      </c>
      <c r="K16" s="88"/>
      <c r="L16" s="88"/>
      <c r="M16" s="88"/>
    </row>
    <row r="17" spans="2:13" x14ac:dyDescent="0.25">
      <c r="B17" s="88" t="s">
        <v>156</v>
      </c>
      <c r="C17" s="89" t="s">
        <v>169</v>
      </c>
      <c r="D17" t="s">
        <v>176</v>
      </c>
      <c r="E17" s="89" t="s">
        <v>168</v>
      </c>
      <c r="F17" t="s">
        <v>27</v>
      </c>
      <c r="I17" t="s">
        <v>159</v>
      </c>
      <c r="J17" s="32" t="s">
        <v>205</v>
      </c>
      <c r="K17" s="32">
        <v>1</v>
      </c>
      <c r="L17" s="32">
        <v>3</v>
      </c>
      <c r="M17" s="32">
        <f>K17/L17</f>
        <v>0.33333333333333331</v>
      </c>
    </row>
    <row r="18" spans="2:13" x14ac:dyDescent="0.25">
      <c r="B18" s="88"/>
      <c r="C18" s="89"/>
      <c r="D18" t="s">
        <v>177</v>
      </c>
      <c r="E18" s="89"/>
      <c r="F18" t="s">
        <v>177</v>
      </c>
      <c r="I18" t="s">
        <v>157</v>
      </c>
      <c r="J18" s="32" t="s">
        <v>201</v>
      </c>
      <c r="K18" s="32">
        <v>1</v>
      </c>
      <c r="L18" s="32">
        <v>3</v>
      </c>
      <c r="M18" s="32">
        <f>K18/L18</f>
        <v>0.33333333333333331</v>
      </c>
    </row>
    <row r="19" spans="2:13" x14ac:dyDescent="0.25">
      <c r="B19" s="88"/>
      <c r="C19" s="89"/>
      <c r="D19" t="s">
        <v>178</v>
      </c>
      <c r="E19" s="89"/>
      <c r="F19" t="s">
        <v>27</v>
      </c>
      <c r="I19" t="s">
        <v>158</v>
      </c>
      <c r="J19" s="32" t="s">
        <v>27</v>
      </c>
      <c r="K19" s="32">
        <v>0</v>
      </c>
      <c r="L19" s="32" t="s">
        <v>27</v>
      </c>
      <c r="M19" s="32">
        <v>0</v>
      </c>
    </row>
    <row r="20" spans="2:13" x14ac:dyDescent="0.25">
      <c r="B20" s="88"/>
      <c r="C20" s="89"/>
      <c r="D20" t="s">
        <v>179</v>
      </c>
      <c r="E20" s="89"/>
      <c r="F20" t="s">
        <v>179</v>
      </c>
      <c r="I20" t="s">
        <v>160</v>
      </c>
      <c r="J20" s="33" t="s">
        <v>38</v>
      </c>
      <c r="K20" s="32" t="s">
        <v>61</v>
      </c>
      <c r="L20" s="32" t="s">
        <v>27</v>
      </c>
      <c r="M20" s="32">
        <v>1</v>
      </c>
    </row>
    <row r="21" spans="2:13" x14ac:dyDescent="0.25">
      <c r="B21" s="88"/>
      <c r="C21" s="89"/>
      <c r="D21" t="s">
        <v>180</v>
      </c>
      <c r="E21" s="89"/>
      <c r="F21" t="s">
        <v>180</v>
      </c>
      <c r="I21" t="s">
        <v>161</v>
      </c>
      <c r="J21" s="32" t="s">
        <v>27</v>
      </c>
      <c r="K21" s="32">
        <v>0</v>
      </c>
      <c r="L21" s="32" t="s">
        <v>27</v>
      </c>
      <c r="M21" s="32">
        <v>0</v>
      </c>
    </row>
    <row r="22" spans="2:13" x14ac:dyDescent="0.25">
      <c r="B22" s="88"/>
      <c r="C22" s="89"/>
      <c r="D22" t="s">
        <v>181</v>
      </c>
      <c r="E22" s="89"/>
      <c r="F22" t="s">
        <v>181</v>
      </c>
      <c r="I22" t="s">
        <v>162</v>
      </c>
      <c r="J22" s="32" t="s">
        <v>27</v>
      </c>
      <c r="K22" s="32">
        <v>0</v>
      </c>
      <c r="L22" s="32" t="s">
        <v>27</v>
      </c>
      <c r="M22" s="32">
        <v>0</v>
      </c>
    </row>
    <row r="23" spans="2:13" x14ac:dyDescent="0.25">
      <c r="B23" s="88" t="s">
        <v>159</v>
      </c>
      <c r="C23" s="89" t="s">
        <v>168</v>
      </c>
      <c r="D23" t="s">
        <v>182</v>
      </c>
      <c r="E23" s="89" t="s">
        <v>168</v>
      </c>
      <c r="F23" t="s">
        <v>182</v>
      </c>
      <c r="I23" t="s">
        <v>163</v>
      </c>
      <c r="J23" s="32" t="s">
        <v>27</v>
      </c>
      <c r="K23" s="32">
        <v>0</v>
      </c>
      <c r="L23" s="32" t="s">
        <v>27</v>
      </c>
      <c r="M23" s="32">
        <v>0</v>
      </c>
    </row>
    <row r="24" spans="2:13" x14ac:dyDescent="0.25">
      <c r="B24" s="88"/>
      <c r="C24" s="89"/>
      <c r="D24" t="s">
        <v>27</v>
      </c>
      <c r="E24" s="89"/>
      <c r="F24" t="s">
        <v>196</v>
      </c>
      <c r="I24" t="s">
        <v>164</v>
      </c>
      <c r="J24" s="32" t="s">
        <v>27</v>
      </c>
      <c r="K24" s="32">
        <v>0</v>
      </c>
      <c r="L24" s="32" t="s">
        <v>27</v>
      </c>
      <c r="M24" s="32">
        <v>0</v>
      </c>
    </row>
    <row r="25" spans="2:13" x14ac:dyDescent="0.25">
      <c r="B25" s="88" t="s">
        <v>157</v>
      </c>
      <c r="C25" s="89" t="s">
        <v>169</v>
      </c>
      <c r="D25" t="s">
        <v>183</v>
      </c>
      <c r="E25" s="89" t="s">
        <v>169</v>
      </c>
      <c r="F25" t="s">
        <v>183</v>
      </c>
      <c r="I25" t="s">
        <v>165</v>
      </c>
      <c r="J25" s="32" t="s">
        <v>27</v>
      </c>
      <c r="K25" s="32">
        <v>0</v>
      </c>
      <c r="L25" s="32" t="s">
        <v>27</v>
      </c>
      <c r="M25" s="32">
        <v>0</v>
      </c>
    </row>
    <row r="26" spans="2:13" x14ac:dyDescent="0.25">
      <c r="B26" s="88"/>
      <c r="C26" s="89"/>
      <c r="D26" t="s">
        <v>27</v>
      </c>
      <c r="E26" s="89"/>
      <c r="F26" t="s">
        <v>194</v>
      </c>
      <c r="I26" t="s">
        <v>167</v>
      </c>
      <c r="J26" s="32" t="s">
        <v>27</v>
      </c>
      <c r="K26" s="32">
        <v>0</v>
      </c>
      <c r="L26" s="32" t="s">
        <v>27</v>
      </c>
      <c r="M26" s="32">
        <v>0</v>
      </c>
    </row>
    <row r="27" spans="2:13" x14ac:dyDescent="0.25">
      <c r="B27" t="s">
        <v>158</v>
      </c>
      <c r="C27" t="s">
        <v>166</v>
      </c>
      <c r="D27" t="s">
        <v>184</v>
      </c>
      <c r="E27" t="s">
        <v>166</v>
      </c>
      <c r="F27" t="s">
        <v>184</v>
      </c>
      <c r="L27" s="22" t="s">
        <v>64</v>
      </c>
      <c r="M27" s="22">
        <f>SUM(M5:M26)</f>
        <v>3.8452380952380953</v>
      </c>
    </row>
    <row r="28" spans="2:13" x14ac:dyDescent="0.25">
      <c r="B28" t="s">
        <v>160</v>
      </c>
      <c r="C28" s="90" t="s">
        <v>197</v>
      </c>
      <c r="D28" s="90"/>
      <c r="E28" s="90"/>
      <c r="F28" s="90"/>
      <c r="L28" s="22" t="s">
        <v>66</v>
      </c>
      <c r="M28" s="22">
        <f>M27/18</f>
        <v>0.21362433862433863</v>
      </c>
    </row>
    <row r="29" spans="2:13" x14ac:dyDescent="0.25">
      <c r="B29" t="s">
        <v>161</v>
      </c>
      <c r="C29" t="s">
        <v>169</v>
      </c>
      <c r="D29" t="s">
        <v>185</v>
      </c>
      <c r="E29" t="s">
        <v>169</v>
      </c>
      <c r="F29" t="s">
        <v>185</v>
      </c>
      <c r="L29" s="22" t="s">
        <v>65</v>
      </c>
      <c r="M29" s="22">
        <f>1-M28</f>
        <v>0.78637566137566139</v>
      </c>
    </row>
    <row r="30" spans="2:13" x14ac:dyDescent="0.25">
      <c r="B30" t="s">
        <v>162</v>
      </c>
      <c r="C30" t="s">
        <v>169</v>
      </c>
      <c r="D30" t="s">
        <v>185</v>
      </c>
      <c r="E30" t="s">
        <v>169</v>
      </c>
      <c r="F30" t="s">
        <v>185</v>
      </c>
    </row>
    <row r="31" spans="2:13" x14ac:dyDescent="0.25">
      <c r="B31" s="88" t="s">
        <v>163</v>
      </c>
      <c r="C31" s="89" t="s">
        <v>169</v>
      </c>
      <c r="D31" t="s">
        <v>185</v>
      </c>
      <c r="E31" s="89" t="s">
        <v>169</v>
      </c>
      <c r="F31" t="s">
        <v>185</v>
      </c>
    </row>
    <row r="32" spans="2:13" x14ac:dyDescent="0.25">
      <c r="B32" s="88"/>
      <c r="C32" s="89"/>
      <c r="D32" t="s">
        <v>186</v>
      </c>
      <c r="E32" s="89"/>
      <c r="F32" t="s">
        <v>186</v>
      </c>
    </row>
    <row r="33" spans="2:6" x14ac:dyDescent="0.25">
      <c r="B33" s="88" t="s">
        <v>164</v>
      </c>
      <c r="C33" s="89" t="s">
        <v>169</v>
      </c>
      <c r="D33" t="s">
        <v>185</v>
      </c>
      <c r="E33" s="89" t="s">
        <v>169</v>
      </c>
      <c r="F33" t="s">
        <v>185</v>
      </c>
    </row>
    <row r="34" spans="2:6" x14ac:dyDescent="0.25">
      <c r="B34" s="88"/>
      <c r="C34" s="89"/>
      <c r="D34" t="s">
        <v>186</v>
      </c>
      <c r="E34" s="89"/>
      <c r="F34" t="s">
        <v>186</v>
      </c>
    </row>
    <row r="35" spans="2:6" x14ac:dyDescent="0.25">
      <c r="B35" s="88" t="s">
        <v>165</v>
      </c>
      <c r="C35" s="89" t="s">
        <v>169</v>
      </c>
      <c r="D35" t="s">
        <v>185</v>
      </c>
      <c r="E35" s="89" t="s">
        <v>169</v>
      </c>
      <c r="F35" t="s">
        <v>185</v>
      </c>
    </row>
    <row r="36" spans="2:6" x14ac:dyDescent="0.25">
      <c r="B36" s="88"/>
      <c r="C36" s="89"/>
      <c r="D36" t="s">
        <v>186</v>
      </c>
      <c r="E36" s="89"/>
      <c r="F36" t="s">
        <v>186</v>
      </c>
    </row>
    <row r="37" spans="2:6" x14ac:dyDescent="0.25">
      <c r="B37" s="88" t="s">
        <v>167</v>
      </c>
      <c r="C37" s="89" t="s">
        <v>166</v>
      </c>
      <c r="D37" t="s">
        <v>187</v>
      </c>
      <c r="E37" s="89" t="s">
        <v>166</v>
      </c>
      <c r="F37" t="s">
        <v>187</v>
      </c>
    </row>
    <row r="38" spans="2:6" x14ac:dyDescent="0.25">
      <c r="B38" s="88"/>
      <c r="C38" s="89"/>
      <c r="D38" t="s">
        <v>188</v>
      </c>
      <c r="E38" s="89"/>
      <c r="F38" t="s">
        <v>188</v>
      </c>
    </row>
    <row r="39" spans="2:6" x14ac:dyDescent="0.25">
      <c r="B39" s="88"/>
      <c r="C39" s="89"/>
      <c r="D39" t="s">
        <v>189</v>
      </c>
      <c r="E39" s="89"/>
      <c r="F39" t="s">
        <v>189</v>
      </c>
    </row>
    <row r="40" spans="2:6" x14ac:dyDescent="0.25">
      <c r="B40" s="88"/>
      <c r="C40" s="89"/>
      <c r="D40" t="s">
        <v>190</v>
      </c>
      <c r="E40" s="89"/>
      <c r="F40" t="s">
        <v>190</v>
      </c>
    </row>
    <row r="41" spans="2:6" x14ac:dyDescent="0.25">
      <c r="B41" s="88"/>
      <c r="C41" s="89"/>
      <c r="D41" t="s">
        <v>191</v>
      </c>
      <c r="E41" s="89"/>
      <c r="F41" t="s">
        <v>191</v>
      </c>
    </row>
    <row r="42" spans="2:6" x14ac:dyDescent="0.25">
      <c r="B42" s="88"/>
      <c r="C42" s="89"/>
      <c r="D42" t="s">
        <v>192</v>
      </c>
      <c r="E42" s="89"/>
      <c r="F42" t="s">
        <v>192</v>
      </c>
    </row>
  </sheetData>
  <mergeCells count="41">
    <mergeCell ref="E37:E42"/>
    <mergeCell ref="I6:I8"/>
    <mergeCell ref="K6:K8"/>
    <mergeCell ref="L6:L8"/>
    <mergeCell ref="E25:E26"/>
    <mergeCell ref="M6:M8"/>
    <mergeCell ref="I14:I16"/>
    <mergeCell ref="K14:K16"/>
    <mergeCell ref="L14:L16"/>
    <mergeCell ref="M14:M16"/>
    <mergeCell ref="B37:B42"/>
    <mergeCell ref="C6:F6"/>
    <mergeCell ref="E12:E13"/>
    <mergeCell ref="E15:E16"/>
    <mergeCell ref="E17:E22"/>
    <mergeCell ref="E7:E9"/>
    <mergeCell ref="C23:C24"/>
    <mergeCell ref="B23:B24"/>
    <mergeCell ref="E23:E24"/>
    <mergeCell ref="C31:C32"/>
    <mergeCell ref="C33:C34"/>
    <mergeCell ref="C35:C36"/>
    <mergeCell ref="C37:C42"/>
    <mergeCell ref="B12:B13"/>
    <mergeCell ref="B15:B16"/>
    <mergeCell ref="B17:B22"/>
    <mergeCell ref="B35:B36"/>
    <mergeCell ref="B4:B5"/>
    <mergeCell ref="C4:D4"/>
    <mergeCell ref="E4:F4"/>
    <mergeCell ref="C12:C13"/>
    <mergeCell ref="C15:C16"/>
    <mergeCell ref="C17:C22"/>
    <mergeCell ref="C25:C26"/>
    <mergeCell ref="B25:B26"/>
    <mergeCell ref="C28:F28"/>
    <mergeCell ref="E31:E32"/>
    <mergeCell ref="E33:E34"/>
    <mergeCell ref="B31:B32"/>
    <mergeCell ref="B33:B34"/>
    <mergeCell ref="E35:E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3"/>
  <sheetViews>
    <sheetView workbookViewId="0">
      <selection activeCell="I19" sqref="I19"/>
    </sheetView>
  </sheetViews>
  <sheetFormatPr defaultRowHeight="15" x14ac:dyDescent="0.25"/>
  <cols>
    <col min="1" max="1" width="5.85546875" customWidth="1"/>
    <col min="2" max="2" width="26.140625" bestFit="1" customWidth="1"/>
    <col min="3" max="3" width="14" bestFit="1" customWidth="1"/>
    <col min="4" max="4" width="30.85546875" bestFit="1" customWidth="1"/>
    <col min="5" max="5" width="14" bestFit="1" customWidth="1"/>
    <col min="6" max="6" width="30.85546875" bestFit="1" customWidth="1"/>
    <col min="7" max="7" width="3.7109375" customWidth="1"/>
    <col min="8" max="8" width="5.42578125" customWidth="1"/>
    <col min="9" max="9" width="26.140625" bestFit="1" customWidth="1"/>
    <col min="10" max="10" width="57.7109375" bestFit="1" customWidth="1"/>
    <col min="11" max="11" width="19" bestFit="1" customWidth="1"/>
    <col min="12" max="12" width="22.85546875" bestFit="1" customWidth="1"/>
    <col min="13" max="13" width="15.85546875" bestFit="1" customWidth="1"/>
  </cols>
  <sheetData>
    <row r="4" spans="2:13" x14ac:dyDescent="0.25">
      <c r="B4" s="72" t="s">
        <v>0</v>
      </c>
      <c r="C4" s="74" t="s">
        <v>3</v>
      </c>
      <c r="D4" s="75"/>
      <c r="E4" s="76" t="s">
        <v>37</v>
      </c>
      <c r="F4" s="77"/>
      <c r="I4" s="12" t="s">
        <v>0</v>
      </c>
      <c r="J4" s="13" t="s">
        <v>48</v>
      </c>
      <c r="K4" s="18" t="s">
        <v>60</v>
      </c>
      <c r="L4" s="13" t="s">
        <v>62</v>
      </c>
      <c r="M4" s="18" t="s">
        <v>63</v>
      </c>
    </row>
    <row r="5" spans="2:13" x14ac:dyDescent="0.25">
      <c r="B5" s="73"/>
      <c r="C5" s="4" t="s">
        <v>1</v>
      </c>
      <c r="D5" s="4" t="s">
        <v>2</v>
      </c>
      <c r="E5" s="5" t="s">
        <v>1</v>
      </c>
      <c r="F5" s="5" t="s">
        <v>2</v>
      </c>
      <c r="I5" t="s">
        <v>206</v>
      </c>
      <c r="J5" s="19" t="s">
        <v>38</v>
      </c>
      <c r="K5" s="29" t="s">
        <v>61</v>
      </c>
      <c r="L5" s="28" t="s">
        <v>61</v>
      </c>
      <c r="M5" s="29">
        <v>1</v>
      </c>
    </row>
    <row r="6" spans="2:13" x14ac:dyDescent="0.25">
      <c r="B6" t="s">
        <v>206</v>
      </c>
      <c r="C6" t="s">
        <v>23</v>
      </c>
      <c r="D6" t="s">
        <v>218</v>
      </c>
      <c r="E6" s="53" t="s">
        <v>38</v>
      </c>
      <c r="F6" s="54"/>
      <c r="I6" t="s">
        <v>207</v>
      </c>
      <c r="J6" s="19" t="s">
        <v>38</v>
      </c>
      <c r="K6" s="29" t="s">
        <v>61</v>
      </c>
      <c r="L6" s="28" t="s">
        <v>61</v>
      </c>
      <c r="M6" s="29">
        <v>1</v>
      </c>
    </row>
    <row r="7" spans="2:13" x14ac:dyDescent="0.25">
      <c r="D7" t="s">
        <v>219</v>
      </c>
      <c r="E7" s="30"/>
      <c r="F7" s="31"/>
      <c r="I7" t="s">
        <v>208</v>
      </c>
      <c r="J7" t="s">
        <v>231</v>
      </c>
      <c r="K7" s="34">
        <v>1</v>
      </c>
      <c r="L7" s="35">
        <v>3</v>
      </c>
      <c r="M7" s="35">
        <f>K7/L7</f>
        <v>0.33333333333333331</v>
      </c>
    </row>
    <row r="8" spans="2:13" x14ac:dyDescent="0.25">
      <c r="B8" t="s">
        <v>207</v>
      </c>
      <c r="C8" t="s">
        <v>23</v>
      </c>
      <c r="D8" t="s">
        <v>220</v>
      </c>
      <c r="E8" s="53" t="s">
        <v>38</v>
      </c>
      <c r="F8" s="54"/>
      <c r="I8" t="s">
        <v>210</v>
      </c>
      <c r="J8" s="2" t="s">
        <v>27</v>
      </c>
      <c r="K8" s="29">
        <v>0</v>
      </c>
      <c r="L8" s="28" t="s">
        <v>27</v>
      </c>
      <c r="M8" s="29">
        <v>0</v>
      </c>
    </row>
    <row r="9" spans="2:13" x14ac:dyDescent="0.25">
      <c r="B9" t="s">
        <v>208</v>
      </c>
      <c r="C9" t="s">
        <v>23</v>
      </c>
      <c r="D9" t="s">
        <v>221</v>
      </c>
      <c r="E9" t="s">
        <v>23</v>
      </c>
      <c r="F9" t="s">
        <v>221</v>
      </c>
      <c r="I9" t="s">
        <v>209</v>
      </c>
      <c r="J9" t="s">
        <v>232</v>
      </c>
      <c r="K9" s="34">
        <v>1</v>
      </c>
      <c r="L9" s="35">
        <v>4</v>
      </c>
      <c r="M9" s="35">
        <f>K9/L9</f>
        <v>0.25</v>
      </c>
    </row>
    <row r="10" spans="2:13" x14ac:dyDescent="0.25">
      <c r="D10" t="s">
        <v>222</v>
      </c>
      <c r="F10" t="s">
        <v>27</v>
      </c>
      <c r="I10" t="s">
        <v>211</v>
      </c>
      <c r="J10" t="s">
        <v>233</v>
      </c>
      <c r="K10" s="34">
        <v>1</v>
      </c>
      <c r="L10" s="35">
        <v>3</v>
      </c>
      <c r="M10" s="35">
        <f>K10/L10</f>
        <v>0.33333333333333331</v>
      </c>
    </row>
    <row r="11" spans="2:13" x14ac:dyDescent="0.25">
      <c r="B11" t="s">
        <v>210</v>
      </c>
      <c r="C11" t="s">
        <v>23</v>
      </c>
      <c r="D11" t="s">
        <v>223</v>
      </c>
      <c r="E11" t="s">
        <v>23</v>
      </c>
      <c r="F11" t="s">
        <v>223</v>
      </c>
      <c r="I11" t="s">
        <v>212</v>
      </c>
      <c r="J11" s="2" t="s">
        <v>27</v>
      </c>
      <c r="K11" s="29">
        <v>0</v>
      </c>
      <c r="L11" s="28" t="s">
        <v>27</v>
      </c>
      <c r="M11" s="29">
        <v>0</v>
      </c>
    </row>
    <row r="12" spans="2:13" x14ac:dyDescent="0.25">
      <c r="B12" t="s">
        <v>209</v>
      </c>
      <c r="C12" t="s">
        <v>23</v>
      </c>
      <c r="D12" t="s">
        <v>224</v>
      </c>
      <c r="E12" t="s">
        <v>23</v>
      </c>
      <c r="F12" t="s">
        <v>27</v>
      </c>
      <c r="I12" t="s">
        <v>213</v>
      </c>
      <c r="J12" s="2" t="s">
        <v>27</v>
      </c>
      <c r="K12" s="29">
        <v>0</v>
      </c>
      <c r="L12" s="28" t="s">
        <v>27</v>
      </c>
      <c r="M12" s="29">
        <v>0</v>
      </c>
    </row>
    <row r="13" spans="2:13" x14ac:dyDescent="0.25">
      <c r="D13" t="s">
        <v>225</v>
      </c>
      <c r="F13" t="s">
        <v>225</v>
      </c>
      <c r="I13" t="s">
        <v>214</v>
      </c>
      <c r="J13" s="2" t="s">
        <v>27</v>
      </c>
      <c r="K13" s="29">
        <v>0</v>
      </c>
      <c r="L13" s="28" t="s">
        <v>27</v>
      </c>
      <c r="M13" s="29">
        <v>0</v>
      </c>
    </row>
    <row r="14" spans="2:13" x14ac:dyDescent="0.25">
      <c r="D14" t="s">
        <v>226</v>
      </c>
      <c r="F14" t="s">
        <v>226</v>
      </c>
      <c r="I14" t="s">
        <v>215</v>
      </c>
      <c r="J14" t="s">
        <v>234</v>
      </c>
      <c r="K14" s="34">
        <v>1</v>
      </c>
      <c r="L14" s="35">
        <v>4</v>
      </c>
      <c r="M14" s="35">
        <f>K14/L14</f>
        <v>0.25</v>
      </c>
    </row>
    <row r="15" spans="2:13" x14ac:dyDescent="0.25">
      <c r="B15" t="s">
        <v>211</v>
      </c>
      <c r="C15" t="s">
        <v>23</v>
      </c>
      <c r="D15" t="s">
        <v>223</v>
      </c>
      <c r="E15" t="s">
        <v>23</v>
      </c>
      <c r="F15" t="s">
        <v>223</v>
      </c>
      <c r="I15" t="s">
        <v>216</v>
      </c>
      <c r="J15" s="2" t="s">
        <v>27</v>
      </c>
      <c r="K15" s="29">
        <v>0</v>
      </c>
      <c r="L15" s="28" t="s">
        <v>27</v>
      </c>
      <c r="M15" s="29">
        <v>0</v>
      </c>
    </row>
    <row r="16" spans="2:13" x14ac:dyDescent="0.25">
      <c r="D16" t="s">
        <v>227</v>
      </c>
      <c r="F16" t="s">
        <v>228</v>
      </c>
      <c r="L16" s="22" t="s">
        <v>64</v>
      </c>
      <c r="M16" s="22">
        <f>SUM(M5:M15)</f>
        <v>3.166666666666667</v>
      </c>
    </row>
    <row r="17" spans="2:13" x14ac:dyDescent="0.25">
      <c r="B17" t="s">
        <v>212</v>
      </c>
      <c r="C17" t="s">
        <v>217</v>
      </c>
      <c r="D17" t="s">
        <v>27</v>
      </c>
      <c r="E17" t="s">
        <v>217</v>
      </c>
      <c r="F17" t="s">
        <v>27</v>
      </c>
      <c r="L17" s="22" t="s">
        <v>66</v>
      </c>
      <c r="M17" s="22">
        <f>M16/11</f>
        <v>0.2878787878787879</v>
      </c>
    </row>
    <row r="18" spans="2:13" x14ac:dyDescent="0.25">
      <c r="B18" t="s">
        <v>213</v>
      </c>
      <c r="C18" t="s">
        <v>217</v>
      </c>
      <c r="D18" t="s">
        <v>27</v>
      </c>
      <c r="E18" t="s">
        <v>217</v>
      </c>
      <c r="F18" t="s">
        <v>27</v>
      </c>
      <c r="L18" s="22" t="s">
        <v>65</v>
      </c>
      <c r="M18" s="22">
        <f>1-M17</f>
        <v>0.71212121212121215</v>
      </c>
    </row>
    <row r="19" spans="2:13" x14ac:dyDescent="0.25">
      <c r="B19" t="s">
        <v>214</v>
      </c>
      <c r="C19" t="s">
        <v>217</v>
      </c>
      <c r="D19" t="s">
        <v>27</v>
      </c>
      <c r="E19" t="s">
        <v>217</v>
      </c>
      <c r="F19" t="s">
        <v>27</v>
      </c>
    </row>
    <row r="20" spans="2:13" x14ac:dyDescent="0.25">
      <c r="B20" t="s">
        <v>215</v>
      </c>
      <c r="C20" t="s">
        <v>23</v>
      </c>
      <c r="D20" t="s">
        <v>223</v>
      </c>
      <c r="E20" t="s">
        <v>23</v>
      </c>
      <c r="F20" t="s">
        <v>223</v>
      </c>
    </row>
    <row r="21" spans="2:13" x14ac:dyDescent="0.25">
      <c r="D21" t="s">
        <v>229</v>
      </c>
      <c r="F21" t="s">
        <v>27</v>
      </c>
    </row>
    <row r="22" spans="2:13" x14ac:dyDescent="0.25">
      <c r="D22" t="s">
        <v>230</v>
      </c>
      <c r="F22" t="s">
        <v>230</v>
      </c>
    </row>
    <row r="23" spans="2:13" x14ac:dyDescent="0.25">
      <c r="B23" t="s">
        <v>216</v>
      </c>
      <c r="C23" t="s">
        <v>217</v>
      </c>
      <c r="D23" t="s">
        <v>27</v>
      </c>
      <c r="E23" t="s">
        <v>217</v>
      </c>
      <c r="F23" t="s">
        <v>27</v>
      </c>
    </row>
  </sheetData>
  <mergeCells count="5">
    <mergeCell ref="B4:B5"/>
    <mergeCell ref="C4:D4"/>
    <mergeCell ref="E4:F4"/>
    <mergeCell ref="E6:F6"/>
    <mergeCell ref="E8:F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4"/>
  <sheetViews>
    <sheetView workbookViewId="0"/>
  </sheetViews>
  <sheetFormatPr defaultRowHeight="15" x14ac:dyDescent="0.25"/>
  <cols>
    <col min="1" max="1" width="5.140625" customWidth="1"/>
    <col min="2" max="2" width="32.28515625" bestFit="1" customWidth="1"/>
    <col min="3" max="3" width="28.140625" bestFit="1" customWidth="1"/>
    <col min="4" max="4" width="34.85546875" bestFit="1" customWidth="1"/>
    <col min="5" max="5" width="28.140625" bestFit="1" customWidth="1"/>
    <col min="6" max="6" width="28.28515625" bestFit="1" customWidth="1"/>
    <col min="9" max="9" width="32.28515625" bestFit="1" customWidth="1"/>
    <col min="10" max="10" width="45.42578125" bestFit="1" customWidth="1"/>
    <col min="11" max="11" width="19" bestFit="1" customWidth="1"/>
    <col min="12" max="12" width="22.85546875" bestFit="1" customWidth="1"/>
    <col min="13" max="13" width="15.85546875" bestFit="1" customWidth="1"/>
  </cols>
  <sheetData>
    <row r="4" spans="2:13" x14ac:dyDescent="0.25">
      <c r="B4" s="72" t="s">
        <v>147</v>
      </c>
      <c r="C4" s="74" t="s">
        <v>3</v>
      </c>
      <c r="D4" s="75"/>
      <c r="E4" s="76" t="s">
        <v>37</v>
      </c>
      <c r="F4" s="77"/>
    </row>
    <row r="5" spans="2:13" x14ac:dyDescent="0.25">
      <c r="B5" s="73"/>
      <c r="C5" s="4" t="s">
        <v>148</v>
      </c>
      <c r="D5" s="4" t="s">
        <v>149</v>
      </c>
      <c r="E5" s="5" t="s">
        <v>148</v>
      </c>
      <c r="F5" s="5" t="s">
        <v>149</v>
      </c>
      <c r="I5" s="12" t="s">
        <v>198</v>
      </c>
      <c r="J5" s="13" t="s">
        <v>48</v>
      </c>
      <c r="K5" s="18" t="s">
        <v>60</v>
      </c>
      <c r="L5" s="13" t="s">
        <v>62</v>
      </c>
      <c r="M5" s="18" t="s">
        <v>63</v>
      </c>
    </row>
    <row r="6" spans="2:13" x14ac:dyDescent="0.25">
      <c r="B6" s="91" t="s">
        <v>211</v>
      </c>
      <c r="C6" s="92" t="s">
        <v>166</v>
      </c>
      <c r="D6" t="s">
        <v>246</v>
      </c>
      <c r="E6" s="92" t="s">
        <v>166</v>
      </c>
      <c r="F6" t="s">
        <v>27</v>
      </c>
      <c r="I6" s="91" t="s">
        <v>211</v>
      </c>
      <c r="J6" t="s">
        <v>264</v>
      </c>
      <c r="K6" s="91">
        <v>4</v>
      </c>
      <c r="L6" s="91">
        <v>9</v>
      </c>
      <c r="M6" s="91">
        <f>K6/L6</f>
        <v>0.44444444444444442</v>
      </c>
    </row>
    <row r="7" spans="2:13" x14ac:dyDescent="0.25">
      <c r="B7" s="93"/>
      <c r="C7" s="89"/>
      <c r="D7" t="s">
        <v>247</v>
      </c>
      <c r="E7" s="89"/>
      <c r="F7" t="s">
        <v>247</v>
      </c>
      <c r="I7" s="88"/>
      <c r="K7" s="88"/>
      <c r="L7" s="88"/>
      <c r="M7" s="88"/>
    </row>
    <row r="8" spans="2:13" x14ac:dyDescent="0.25">
      <c r="B8" s="93"/>
      <c r="C8" s="89"/>
      <c r="D8" t="s">
        <v>248</v>
      </c>
      <c r="E8" s="89"/>
      <c r="F8" t="s">
        <v>248</v>
      </c>
      <c r="I8" s="88"/>
      <c r="J8" t="s">
        <v>265</v>
      </c>
      <c r="K8" s="88"/>
      <c r="L8" s="88"/>
      <c r="M8" s="88"/>
    </row>
    <row r="9" spans="2:13" x14ac:dyDescent="0.25">
      <c r="B9" s="93"/>
      <c r="C9" s="89"/>
      <c r="D9" t="s">
        <v>249</v>
      </c>
      <c r="E9" s="89"/>
      <c r="F9" t="s">
        <v>249</v>
      </c>
      <c r="I9" s="88"/>
      <c r="J9" t="s">
        <v>266</v>
      </c>
      <c r="K9" s="88"/>
      <c r="L9" s="88"/>
      <c r="M9" s="88"/>
    </row>
    <row r="10" spans="2:13" x14ac:dyDescent="0.25">
      <c r="B10" s="93"/>
      <c r="C10" s="89"/>
      <c r="D10" t="s">
        <v>250</v>
      </c>
      <c r="E10" s="89"/>
      <c r="F10" t="s">
        <v>250</v>
      </c>
      <c r="I10" s="88"/>
      <c r="J10" t="s">
        <v>267</v>
      </c>
      <c r="K10" s="88"/>
      <c r="L10" s="88"/>
      <c r="M10" s="88"/>
    </row>
    <row r="11" spans="2:13" x14ac:dyDescent="0.25">
      <c r="B11" s="93"/>
      <c r="C11" s="89"/>
      <c r="D11" t="s">
        <v>251</v>
      </c>
      <c r="E11" s="89"/>
      <c r="F11" t="s">
        <v>27</v>
      </c>
      <c r="I11" t="s">
        <v>235</v>
      </c>
      <c r="J11" s="33" t="s">
        <v>38</v>
      </c>
      <c r="K11" s="36" t="s">
        <v>61</v>
      </c>
      <c r="L11" s="36" t="s">
        <v>27</v>
      </c>
      <c r="M11" s="36">
        <v>1</v>
      </c>
    </row>
    <row r="12" spans="2:13" x14ac:dyDescent="0.25">
      <c r="B12" s="93"/>
      <c r="C12" s="89"/>
      <c r="D12" t="s">
        <v>27</v>
      </c>
      <c r="E12" s="89"/>
      <c r="F12" t="s">
        <v>252</v>
      </c>
      <c r="I12" s="88" t="s">
        <v>236</v>
      </c>
      <c r="J12" t="s">
        <v>268</v>
      </c>
      <c r="K12" s="88">
        <v>2</v>
      </c>
      <c r="L12" s="88">
        <v>6</v>
      </c>
      <c r="M12" s="88">
        <f>K12/L12</f>
        <v>0.33333333333333331</v>
      </c>
    </row>
    <row r="13" spans="2:13" x14ac:dyDescent="0.25">
      <c r="B13" s="93"/>
      <c r="C13" s="37"/>
      <c r="D13" t="s">
        <v>27</v>
      </c>
      <c r="E13" s="37"/>
      <c r="F13" t="s">
        <v>263</v>
      </c>
      <c r="I13" s="88"/>
      <c r="J13" t="s">
        <v>269</v>
      </c>
      <c r="K13" s="88"/>
      <c r="L13" s="88"/>
      <c r="M13" s="88"/>
    </row>
    <row r="14" spans="2:13" x14ac:dyDescent="0.25">
      <c r="B14" t="s">
        <v>235</v>
      </c>
      <c r="C14" s="90" t="s">
        <v>262</v>
      </c>
      <c r="D14" s="90"/>
      <c r="E14" s="90"/>
      <c r="F14" s="90"/>
      <c r="I14" s="88" t="s">
        <v>237</v>
      </c>
      <c r="J14" t="s">
        <v>268</v>
      </c>
      <c r="K14" s="88">
        <v>2</v>
      </c>
      <c r="L14" s="88">
        <v>6</v>
      </c>
      <c r="M14" s="88">
        <f t="shared" ref="M14" si="0">K14/L14</f>
        <v>0.33333333333333331</v>
      </c>
    </row>
    <row r="15" spans="2:13" x14ac:dyDescent="0.25">
      <c r="B15" t="s">
        <v>236</v>
      </c>
      <c r="C15" t="s">
        <v>169</v>
      </c>
      <c r="D15" t="s">
        <v>253</v>
      </c>
      <c r="E15" t="s">
        <v>169</v>
      </c>
      <c r="F15" t="s">
        <v>253</v>
      </c>
      <c r="I15" s="88"/>
      <c r="J15" t="s">
        <v>269</v>
      </c>
      <c r="K15" s="88"/>
      <c r="L15" s="88"/>
      <c r="M15" s="88"/>
    </row>
    <row r="16" spans="2:13" x14ac:dyDescent="0.25">
      <c r="D16" t="s">
        <v>254</v>
      </c>
      <c r="F16" t="s">
        <v>254</v>
      </c>
      <c r="I16" s="88" t="s">
        <v>238</v>
      </c>
      <c r="J16" t="s">
        <v>268</v>
      </c>
      <c r="K16" s="88">
        <v>2</v>
      </c>
      <c r="L16" s="88">
        <v>6</v>
      </c>
      <c r="M16" s="88">
        <f t="shared" ref="M16" si="1">K16/L16</f>
        <v>0.33333333333333331</v>
      </c>
    </row>
    <row r="17" spans="2:13" x14ac:dyDescent="0.25">
      <c r="D17" t="s">
        <v>255</v>
      </c>
      <c r="F17" t="s">
        <v>255</v>
      </c>
      <c r="I17" s="88"/>
      <c r="J17" t="s">
        <v>269</v>
      </c>
      <c r="K17" s="88"/>
      <c r="L17" s="88"/>
      <c r="M17" s="88"/>
    </row>
    <row r="18" spans="2:13" x14ac:dyDescent="0.25">
      <c r="D18" t="s">
        <v>256</v>
      </c>
      <c r="F18" t="s">
        <v>27</v>
      </c>
      <c r="I18" s="88" t="s">
        <v>239</v>
      </c>
      <c r="J18" t="s">
        <v>268</v>
      </c>
      <c r="K18" s="88">
        <v>2</v>
      </c>
      <c r="L18" s="88">
        <v>6</v>
      </c>
      <c r="M18" s="88">
        <f t="shared" ref="M18" si="2">K18/L18</f>
        <v>0.33333333333333331</v>
      </c>
    </row>
    <row r="19" spans="2:13" x14ac:dyDescent="0.25">
      <c r="D19" t="s">
        <v>27</v>
      </c>
      <c r="F19" t="s">
        <v>259</v>
      </c>
      <c r="I19" s="88"/>
      <c r="J19" t="s">
        <v>269</v>
      </c>
      <c r="K19" s="88"/>
      <c r="L19" s="88"/>
      <c r="M19" s="88"/>
    </row>
    <row r="20" spans="2:13" x14ac:dyDescent="0.25">
      <c r="B20" t="s">
        <v>237</v>
      </c>
      <c r="C20" t="s">
        <v>169</v>
      </c>
      <c r="D20" t="s">
        <v>253</v>
      </c>
      <c r="E20" t="s">
        <v>169</v>
      </c>
      <c r="F20" t="s">
        <v>253</v>
      </c>
      <c r="I20" s="88" t="s">
        <v>240</v>
      </c>
      <c r="J20" t="s">
        <v>264</v>
      </c>
      <c r="K20" s="88">
        <v>3</v>
      </c>
      <c r="L20" s="88">
        <v>8</v>
      </c>
      <c r="M20" s="88">
        <f>K20/L20</f>
        <v>0.375</v>
      </c>
    </row>
    <row r="21" spans="2:13" x14ac:dyDescent="0.25">
      <c r="D21" t="s">
        <v>254</v>
      </c>
      <c r="F21" t="s">
        <v>254</v>
      </c>
      <c r="I21" s="88"/>
      <c r="J21" t="s">
        <v>270</v>
      </c>
      <c r="K21" s="88"/>
      <c r="L21" s="88"/>
      <c r="M21" s="88"/>
    </row>
    <row r="22" spans="2:13" x14ac:dyDescent="0.25">
      <c r="D22" t="s">
        <v>255</v>
      </c>
      <c r="F22" t="s">
        <v>255</v>
      </c>
      <c r="I22" s="88"/>
      <c r="J22" t="s">
        <v>267</v>
      </c>
      <c r="K22" s="88"/>
      <c r="L22" s="88"/>
      <c r="M22" s="88"/>
    </row>
    <row r="23" spans="2:13" x14ac:dyDescent="0.25">
      <c r="D23" t="s">
        <v>256</v>
      </c>
      <c r="F23" t="s">
        <v>27</v>
      </c>
      <c r="I23" s="88" t="s">
        <v>241</v>
      </c>
      <c r="J23" t="s">
        <v>264</v>
      </c>
      <c r="K23" s="88">
        <v>3</v>
      </c>
      <c r="L23" s="88">
        <v>9</v>
      </c>
      <c r="M23" s="88">
        <f>K23/L23</f>
        <v>0.33333333333333331</v>
      </c>
    </row>
    <row r="24" spans="2:13" x14ac:dyDescent="0.25">
      <c r="D24" t="s">
        <v>27</v>
      </c>
      <c r="F24" t="s">
        <v>259</v>
      </c>
      <c r="I24" s="88"/>
      <c r="J24" t="s">
        <v>270</v>
      </c>
      <c r="K24" s="88"/>
      <c r="L24" s="88"/>
      <c r="M24" s="88"/>
    </row>
    <row r="25" spans="2:13" x14ac:dyDescent="0.25">
      <c r="B25" t="s">
        <v>238</v>
      </c>
      <c r="C25" t="s">
        <v>169</v>
      </c>
      <c r="D25" t="s">
        <v>253</v>
      </c>
      <c r="E25" t="s">
        <v>169</v>
      </c>
      <c r="F25" t="s">
        <v>253</v>
      </c>
      <c r="I25" s="88"/>
      <c r="J25" t="s">
        <v>267</v>
      </c>
      <c r="K25" s="88"/>
      <c r="L25" s="88"/>
      <c r="M25" s="88"/>
    </row>
    <row r="26" spans="2:13" x14ac:dyDescent="0.25">
      <c r="D26" t="s">
        <v>254</v>
      </c>
      <c r="F26" t="s">
        <v>254</v>
      </c>
      <c r="I26" t="s">
        <v>243</v>
      </c>
      <c r="J26" t="s">
        <v>271</v>
      </c>
      <c r="K26" s="36">
        <v>1</v>
      </c>
      <c r="L26" s="36">
        <v>3</v>
      </c>
      <c r="M26" s="36">
        <v>0</v>
      </c>
    </row>
    <row r="27" spans="2:13" x14ac:dyDescent="0.25">
      <c r="D27" t="s">
        <v>255</v>
      </c>
      <c r="F27" t="s">
        <v>255</v>
      </c>
      <c r="I27" t="s">
        <v>242</v>
      </c>
      <c r="J27" t="s">
        <v>271</v>
      </c>
      <c r="K27" s="36">
        <v>1</v>
      </c>
      <c r="L27" s="36">
        <v>2</v>
      </c>
      <c r="M27" s="36">
        <f>K27/L27</f>
        <v>0.5</v>
      </c>
    </row>
    <row r="28" spans="2:13" x14ac:dyDescent="0.25">
      <c r="D28" t="s">
        <v>256</v>
      </c>
      <c r="F28" t="s">
        <v>27</v>
      </c>
      <c r="I28" t="s">
        <v>244</v>
      </c>
      <c r="J28" s="33" t="s">
        <v>38</v>
      </c>
      <c r="K28" s="36" t="s">
        <v>61</v>
      </c>
      <c r="L28" s="36" t="s">
        <v>27</v>
      </c>
      <c r="M28" s="36">
        <v>1</v>
      </c>
    </row>
    <row r="29" spans="2:13" x14ac:dyDescent="0.25">
      <c r="D29" t="s">
        <v>27</v>
      </c>
      <c r="F29" t="s">
        <v>259</v>
      </c>
      <c r="I29" t="s">
        <v>245</v>
      </c>
      <c r="J29" s="33" t="s">
        <v>38</v>
      </c>
      <c r="K29" s="36" t="s">
        <v>61</v>
      </c>
      <c r="L29" s="36" t="s">
        <v>27</v>
      </c>
      <c r="M29" s="36">
        <v>1</v>
      </c>
    </row>
    <row r="30" spans="2:13" x14ac:dyDescent="0.25">
      <c r="B30" t="s">
        <v>239</v>
      </c>
      <c r="C30" t="s">
        <v>169</v>
      </c>
      <c r="D30" t="s">
        <v>253</v>
      </c>
      <c r="E30" t="s">
        <v>169</v>
      </c>
      <c r="F30" t="s">
        <v>253</v>
      </c>
      <c r="L30" s="22" t="s">
        <v>64</v>
      </c>
      <c r="M30" s="22">
        <f>SUM(M8:M29)</f>
        <v>5.5416666666666661</v>
      </c>
    </row>
    <row r="31" spans="2:13" x14ac:dyDescent="0.25">
      <c r="D31" t="s">
        <v>254</v>
      </c>
      <c r="F31" t="s">
        <v>254</v>
      </c>
      <c r="L31" s="22" t="s">
        <v>66</v>
      </c>
      <c r="M31" s="22">
        <f>M30/12</f>
        <v>0.46180555555555552</v>
      </c>
    </row>
    <row r="32" spans="2:13" x14ac:dyDescent="0.25">
      <c r="D32" t="s">
        <v>255</v>
      </c>
      <c r="F32" t="s">
        <v>255</v>
      </c>
      <c r="L32" s="22" t="s">
        <v>65</v>
      </c>
      <c r="M32" s="22">
        <f>1-M31</f>
        <v>0.53819444444444442</v>
      </c>
    </row>
    <row r="33" spans="2:6" x14ac:dyDescent="0.25">
      <c r="D33" t="s">
        <v>256</v>
      </c>
      <c r="F33" t="s">
        <v>27</v>
      </c>
    </row>
    <row r="34" spans="2:6" x14ac:dyDescent="0.25">
      <c r="D34" t="s">
        <v>27</v>
      </c>
      <c r="F34" t="s">
        <v>259</v>
      </c>
    </row>
    <row r="35" spans="2:6" x14ac:dyDescent="0.25">
      <c r="B35" t="s">
        <v>240</v>
      </c>
      <c r="C35" t="s">
        <v>166</v>
      </c>
      <c r="D35" t="s">
        <v>246</v>
      </c>
      <c r="E35" t="s">
        <v>166</v>
      </c>
      <c r="F35" t="s">
        <v>27</v>
      </c>
    </row>
    <row r="36" spans="2:6" x14ac:dyDescent="0.25">
      <c r="D36" t="s">
        <v>247</v>
      </c>
      <c r="F36" t="s">
        <v>247</v>
      </c>
    </row>
    <row r="37" spans="2:6" x14ac:dyDescent="0.25">
      <c r="D37" t="s">
        <v>248</v>
      </c>
      <c r="F37" t="s">
        <v>248</v>
      </c>
    </row>
    <row r="38" spans="2:6" x14ac:dyDescent="0.25">
      <c r="D38" t="s">
        <v>249</v>
      </c>
      <c r="F38" t="s">
        <v>249</v>
      </c>
    </row>
    <row r="39" spans="2:6" x14ac:dyDescent="0.25">
      <c r="D39" t="s">
        <v>250</v>
      </c>
      <c r="F39" t="s">
        <v>250</v>
      </c>
    </row>
    <row r="40" spans="2:6" x14ac:dyDescent="0.25">
      <c r="D40" t="s">
        <v>27</v>
      </c>
      <c r="F40" t="s">
        <v>261</v>
      </c>
    </row>
    <row r="41" spans="2:6" x14ac:dyDescent="0.25">
      <c r="D41" t="s">
        <v>27</v>
      </c>
      <c r="F41" t="s">
        <v>263</v>
      </c>
    </row>
    <row r="42" spans="2:6" x14ac:dyDescent="0.25">
      <c r="B42" t="s">
        <v>241</v>
      </c>
      <c r="C42" t="s">
        <v>166</v>
      </c>
      <c r="D42" t="s">
        <v>246</v>
      </c>
      <c r="F42" t="s">
        <v>27</v>
      </c>
    </row>
    <row r="43" spans="2:6" x14ac:dyDescent="0.25">
      <c r="D43" t="s">
        <v>247</v>
      </c>
      <c r="F43" t="s">
        <v>247</v>
      </c>
    </row>
    <row r="44" spans="2:6" x14ac:dyDescent="0.25">
      <c r="D44" t="s">
        <v>248</v>
      </c>
      <c r="F44" t="s">
        <v>248</v>
      </c>
    </row>
    <row r="45" spans="2:6" x14ac:dyDescent="0.25">
      <c r="D45" t="s">
        <v>249</v>
      </c>
      <c r="F45" t="s">
        <v>249</v>
      </c>
    </row>
    <row r="46" spans="2:6" x14ac:dyDescent="0.25">
      <c r="D46" t="s">
        <v>250</v>
      </c>
      <c r="F46" t="s">
        <v>250</v>
      </c>
    </row>
    <row r="47" spans="2:6" x14ac:dyDescent="0.25">
      <c r="D47" t="s">
        <v>257</v>
      </c>
      <c r="F47" t="s">
        <v>257</v>
      </c>
    </row>
    <row r="48" spans="2:6" x14ac:dyDescent="0.25">
      <c r="D48" t="s">
        <v>27</v>
      </c>
      <c r="F48" t="s">
        <v>261</v>
      </c>
    </row>
    <row r="49" spans="2:6" x14ac:dyDescent="0.25">
      <c r="D49" t="s">
        <v>27</v>
      </c>
      <c r="F49" t="s">
        <v>263</v>
      </c>
    </row>
    <row r="50" spans="2:6" x14ac:dyDescent="0.25">
      <c r="B50" t="s">
        <v>243</v>
      </c>
      <c r="C50" t="s">
        <v>168</v>
      </c>
      <c r="D50" t="s">
        <v>253</v>
      </c>
      <c r="E50" t="s">
        <v>168</v>
      </c>
      <c r="F50" t="s">
        <v>253</v>
      </c>
    </row>
    <row r="51" spans="2:6" x14ac:dyDescent="0.25">
      <c r="D51" t="s">
        <v>258</v>
      </c>
      <c r="F51" t="s">
        <v>27</v>
      </c>
    </row>
    <row r="52" spans="2:6" x14ac:dyDescent="0.25">
      <c r="B52" t="s">
        <v>242</v>
      </c>
      <c r="C52" t="s">
        <v>168</v>
      </c>
      <c r="D52" t="s">
        <v>258</v>
      </c>
      <c r="E52" t="s">
        <v>168</v>
      </c>
      <c r="F52" t="s">
        <v>27</v>
      </c>
    </row>
    <row r="53" spans="2:6" x14ac:dyDescent="0.25">
      <c r="B53" t="s">
        <v>244</v>
      </c>
      <c r="C53" s="90" t="s">
        <v>260</v>
      </c>
      <c r="D53" s="90"/>
      <c r="E53" s="90"/>
      <c r="F53" s="90"/>
    </row>
    <row r="54" spans="2:6" x14ac:dyDescent="0.25">
      <c r="B54" t="s">
        <v>245</v>
      </c>
      <c r="C54" s="90" t="s">
        <v>260</v>
      </c>
      <c r="D54" s="90"/>
      <c r="E54" s="90"/>
      <c r="F54" s="90"/>
    </row>
  </sheetData>
  <mergeCells count="37">
    <mergeCell ref="C54:F54"/>
    <mergeCell ref="C53:F53"/>
    <mergeCell ref="B4:B5"/>
    <mergeCell ref="C4:D4"/>
    <mergeCell ref="E4:F4"/>
    <mergeCell ref="C6:C12"/>
    <mergeCell ref="E6:E12"/>
    <mergeCell ref="C14:F14"/>
    <mergeCell ref="B6:B13"/>
    <mergeCell ref="I6:I10"/>
    <mergeCell ref="I12:I13"/>
    <mergeCell ref="K6:K10"/>
    <mergeCell ref="L6:L10"/>
    <mergeCell ref="M6:M10"/>
    <mergeCell ref="K12:K13"/>
    <mergeCell ref="L12:L13"/>
    <mergeCell ref="M12:M13"/>
    <mergeCell ref="M14:M15"/>
    <mergeCell ref="M16:M17"/>
    <mergeCell ref="I18:I19"/>
    <mergeCell ref="K18:K19"/>
    <mergeCell ref="L18:L19"/>
    <mergeCell ref="M18:M19"/>
    <mergeCell ref="I14:I15"/>
    <mergeCell ref="K14:K15"/>
    <mergeCell ref="L14:L15"/>
    <mergeCell ref="I16:I17"/>
    <mergeCell ref="K16:K17"/>
    <mergeCell ref="L16:L17"/>
    <mergeCell ref="I20:I22"/>
    <mergeCell ref="K20:K22"/>
    <mergeCell ref="L20:L22"/>
    <mergeCell ref="M20:M22"/>
    <mergeCell ref="I23:I25"/>
    <mergeCell ref="K23:K25"/>
    <mergeCell ref="L23:L25"/>
    <mergeCell ref="M23:M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9"/>
  <sheetViews>
    <sheetView workbookViewId="0"/>
  </sheetViews>
  <sheetFormatPr defaultRowHeight="15" x14ac:dyDescent="0.25"/>
  <cols>
    <col min="1" max="1" width="3.85546875" customWidth="1"/>
    <col min="2" max="2" width="34.5703125" customWidth="1"/>
    <col min="3" max="3" width="28.140625" bestFit="1" customWidth="1"/>
    <col min="4" max="4" width="33.85546875" bestFit="1" customWidth="1"/>
    <col min="5" max="5" width="28.140625" bestFit="1" customWidth="1"/>
    <col min="6" max="6" width="39.42578125" bestFit="1" customWidth="1"/>
    <col min="8" max="8" width="34.5703125" bestFit="1" customWidth="1"/>
    <col min="9" max="9" width="47" bestFit="1" customWidth="1"/>
    <col min="10" max="10" width="19" bestFit="1" customWidth="1"/>
    <col min="11" max="11" width="22.85546875" bestFit="1" customWidth="1"/>
    <col min="12" max="12" width="15.85546875" bestFit="1" customWidth="1"/>
  </cols>
  <sheetData>
    <row r="3" spans="2:12" x14ac:dyDescent="0.25">
      <c r="B3" s="72" t="s">
        <v>147</v>
      </c>
      <c r="C3" s="74" t="s">
        <v>3</v>
      </c>
      <c r="D3" s="75"/>
      <c r="E3" s="76" t="s">
        <v>37</v>
      </c>
      <c r="F3" s="77"/>
    </row>
    <row r="4" spans="2:12" x14ac:dyDescent="0.25">
      <c r="B4" s="73"/>
      <c r="C4" s="4" t="s">
        <v>148</v>
      </c>
      <c r="D4" s="4" t="s">
        <v>149</v>
      </c>
      <c r="E4" s="5" t="s">
        <v>148</v>
      </c>
      <c r="F4" s="5" t="s">
        <v>149</v>
      </c>
      <c r="H4" s="12" t="s">
        <v>198</v>
      </c>
      <c r="I4" s="13" t="s">
        <v>48</v>
      </c>
      <c r="J4" s="18" t="s">
        <v>60</v>
      </c>
      <c r="K4" s="13" t="s">
        <v>62</v>
      </c>
      <c r="L4" s="18" t="s">
        <v>63</v>
      </c>
    </row>
    <row r="5" spans="2:12" x14ac:dyDescent="0.25">
      <c r="B5" t="s">
        <v>272</v>
      </c>
      <c r="C5" t="s">
        <v>169</v>
      </c>
      <c r="D5" t="s">
        <v>287</v>
      </c>
      <c r="E5" t="s">
        <v>169</v>
      </c>
      <c r="F5" t="s">
        <v>287</v>
      </c>
      <c r="H5" t="s">
        <v>272</v>
      </c>
      <c r="I5" s="36" t="s">
        <v>27</v>
      </c>
      <c r="J5" s="36">
        <v>0</v>
      </c>
      <c r="K5" s="36" t="s">
        <v>27</v>
      </c>
      <c r="L5" s="36">
        <v>0</v>
      </c>
    </row>
    <row r="6" spans="2:12" x14ac:dyDescent="0.25">
      <c r="B6" t="s">
        <v>273</v>
      </c>
      <c r="C6" t="s">
        <v>168</v>
      </c>
      <c r="D6" t="s">
        <v>287</v>
      </c>
      <c r="E6" t="s">
        <v>169</v>
      </c>
      <c r="F6" t="s">
        <v>287</v>
      </c>
      <c r="H6" t="s">
        <v>273</v>
      </c>
      <c r="I6" t="s">
        <v>299</v>
      </c>
      <c r="J6" s="36">
        <v>1</v>
      </c>
      <c r="K6" s="36">
        <v>3</v>
      </c>
      <c r="L6" s="36">
        <f>J6/K6</f>
        <v>0.33333333333333331</v>
      </c>
    </row>
    <row r="7" spans="2:12" x14ac:dyDescent="0.25">
      <c r="D7" t="s">
        <v>27</v>
      </c>
      <c r="F7" t="s">
        <v>296</v>
      </c>
      <c r="H7" t="s">
        <v>274</v>
      </c>
      <c r="I7" t="s">
        <v>301</v>
      </c>
      <c r="J7" s="88">
        <v>2</v>
      </c>
      <c r="K7" s="88">
        <v>3</v>
      </c>
      <c r="L7" s="88">
        <f>J7/K7</f>
        <v>0.66666666666666663</v>
      </c>
    </row>
    <row r="8" spans="2:12" x14ac:dyDescent="0.25">
      <c r="B8" t="s">
        <v>274</v>
      </c>
      <c r="C8" t="s">
        <v>169</v>
      </c>
      <c r="D8" t="s">
        <v>288</v>
      </c>
      <c r="E8" t="s">
        <v>169</v>
      </c>
      <c r="F8" t="s">
        <v>27</v>
      </c>
      <c r="I8" t="s">
        <v>300</v>
      </c>
      <c r="J8" s="88"/>
      <c r="K8" s="88"/>
      <c r="L8" s="88"/>
    </row>
    <row r="9" spans="2:12" x14ac:dyDescent="0.25">
      <c r="D9" t="s">
        <v>289</v>
      </c>
      <c r="F9" t="s">
        <v>27</v>
      </c>
      <c r="H9" t="s">
        <v>275</v>
      </c>
      <c r="I9" t="s">
        <v>299</v>
      </c>
      <c r="J9" s="36">
        <v>1</v>
      </c>
      <c r="K9" s="36">
        <v>3</v>
      </c>
      <c r="L9" s="36">
        <f>J9/K9</f>
        <v>0.33333333333333331</v>
      </c>
    </row>
    <row r="10" spans="2:12" x14ac:dyDescent="0.25">
      <c r="B10" t="s">
        <v>275</v>
      </c>
      <c r="C10" t="s">
        <v>168</v>
      </c>
      <c r="D10" t="s">
        <v>290</v>
      </c>
      <c r="E10" t="s">
        <v>169</v>
      </c>
      <c r="F10" t="s">
        <v>290</v>
      </c>
      <c r="H10" t="s">
        <v>276</v>
      </c>
      <c r="I10" t="s">
        <v>302</v>
      </c>
      <c r="J10" s="36">
        <v>1</v>
      </c>
      <c r="K10" s="36">
        <v>2</v>
      </c>
      <c r="L10" s="36">
        <f t="shared" ref="L10:L12" si="0">J10/K10</f>
        <v>0.5</v>
      </c>
    </row>
    <row r="11" spans="2:12" x14ac:dyDescent="0.25">
      <c r="D11" t="s">
        <v>27</v>
      </c>
      <c r="F11" t="s">
        <v>296</v>
      </c>
      <c r="H11" t="s">
        <v>277</v>
      </c>
      <c r="I11" t="s">
        <v>303</v>
      </c>
      <c r="J11" s="36">
        <v>1</v>
      </c>
      <c r="K11" s="36">
        <v>3</v>
      </c>
      <c r="L11" s="36">
        <f t="shared" si="0"/>
        <v>0.33333333333333331</v>
      </c>
    </row>
    <row r="12" spans="2:12" x14ac:dyDescent="0.25">
      <c r="B12" t="s">
        <v>276</v>
      </c>
      <c r="C12" t="s">
        <v>169</v>
      </c>
      <c r="D12" t="s">
        <v>287</v>
      </c>
      <c r="E12" t="s">
        <v>169</v>
      </c>
      <c r="F12" t="s">
        <v>27</v>
      </c>
      <c r="H12" t="s">
        <v>278</v>
      </c>
      <c r="I12" t="s">
        <v>304</v>
      </c>
      <c r="J12" s="36">
        <v>1</v>
      </c>
      <c r="K12" s="36">
        <v>3</v>
      </c>
      <c r="L12" s="36">
        <f t="shared" si="0"/>
        <v>0.33333333333333331</v>
      </c>
    </row>
    <row r="13" spans="2:12" x14ac:dyDescent="0.25">
      <c r="B13" t="s">
        <v>277</v>
      </c>
      <c r="C13" t="s">
        <v>168</v>
      </c>
      <c r="D13" t="s">
        <v>290</v>
      </c>
      <c r="E13" t="s">
        <v>168</v>
      </c>
      <c r="F13" t="s">
        <v>290</v>
      </c>
      <c r="H13" t="s">
        <v>279</v>
      </c>
      <c r="I13" s="36" t="s">
        <v>27</v>
      </c>
      <c r="J13" s="36">
        <v>0</v>
      </c>
      <c r="K13" s="36" t="s">
        <v>27</v>
      </c>
      <c r="L13" s="36">
        <v>0</v>
      </c>
    </row>
    <row r="14" spans="2:12" x14ac:dyDescent="0.25">
      <c r="D14" t="s">
        <v>27</v>
      </c>
      <c r="F14" t="s">
        <v>295</v>
      </c>
      <c r="H14" t="s">
        <v>280</v>
      </c>
      <c r="I14" s="36" t="s">
        <v>27</v>
      </c>
      <c r="J14" s="36">
        <v>0</v>
      </c>
      <c r="K14" s="36" t="s">
        <v>27</v>
      </c>
      <c r="L14" s="36">
        <v>0</v>
      </c>
    </row>
    <row r="15" spans="2:12" x14ac:dyDescent="0.25">
      <c r="B15" t="s">
        <v>278</v>
      </c>
      <c r="C15" t="s">
        <v>168</v>
      </c>
      <c r="D15" t="s">
        <v>291</v>
      </c>
      <c r="E15" t="s">
        <v>168</v>
      </c>
      <c r="F15" t="s">
        <v>291</v>
      </c>
      <c r="H15" t="s">
        <v>281</v>
      </c>
      <c r="I15" s="36" t="s">
        <v>27</v>
      </c>
      <c r="J15" s="36">
        <v>0</v>
      </c>
      <c r="K15" s="36" t="s">
        <v>27</v>
      </c>
      <c r="L15" s="36">
        <v>0</v>
      </c>
    </row>
    <row r="16" spans="2:12" x14ac:dyDescent="0.25">
      <c r="D16" t="s">
        <v>27</v>
      </c>
      <c r="F16" t="s">
        <v>292</v>
      </c>
      <c r="H16" t="s">
        <v>282</v>
      </c>
      <c r="I16" s="33" t="s">
        <v>38</v>
      </c>
      <c r="J16" s="36" t="s">
        <v>61</v>
      </c>
      <c r="K16" s="36" t="s">
        <v>27</v>
      </c>
      <c r="L16" s="36">
        <v>1</v>
      </c>
    </row>
    <row r="17" spans="2:12" x14ac:dyDescent="0.25">
      <c r="B17" t="s">
        <v>279</v>
      </c>
      <c r="C17" t="s">
        <v>169</v>
      </c>
      <c r="D17" t="s">
        <v>290</v>
      </c>
      <c r="E17" t="s">
        <v>169</v>
      </c>
      <c r="F17" t="s">
        <v>290</v>
      </c>
      <c r="H17" t="s">
        <v>283</v>
      </c>
      <c r="I17" s="36" t="s">
        <v>27</v>
      </c>
      <c r="J17" s="36">
        <v>0</v>
      </c>
      <c r="K17" s="36" t="s">
        <v>27</v>
      </c>
      <c r="L17" s="36">
        <v>0</v>
      </c>
    </row>
    <row r="18" spans="2:12" x14ac:dyDescent="0.25">
      <c r="B18" t="s">
        <v>280</v>
      </c>
      <c r="C18" t="s">
        <v>169</v>
      </c>
      <c r="D18" t="s">
        <v>290</v>
      </c>
      <c r="E18" t="s">
        <v>169</v>
      </c>
      <c r="F18" t="s">
        <v>290</v>
      </c>
      <c r="H18" t="s">
        <v>284</v>
      </c>
      <c r="I18" s="33" t="s">
        <v>38</v>
      </c>
      <c r="J18" s="36" t="s">
        <v>61</v>
      </c>
      <c r="K18" s="36" t="s">
        <v>27</v>
      </c>
      <c r="L18" s="36">
        <v>1</v>
      </c>
    </row>
    <row r="19" spans="2:12" x14ac:dyDescent="0.25">
      <c r="B19" t="s">
        <v>281</v>
      </c>
      <c r="C19" t="s">
        <v>169</v>
      </c>
      <c r="D19" t="s">
        <v>287</v>
      </c>
      <c r="E19" t="s">
        <v>169</v>
      </c>
      <c r="F19" t="s">
        <v>287</v>
      </c>
      <c r="H19" t="s">
        <v>285</v>
      </c>
      <c r="I19" t="s">
        <v>305</v>
      </c>
      <c r="J19" s="88">
        <v>3</v>
      </c>
      <c r="K19" s="88">
        <v>4</v>
      </c>
      <c r="L19" s="88">
        <f>J19/K19</f>
        <v>0.75</v>
      </c>
    </row>
    <row r="20" spans="2:12" x14ac:dyDescent="0.25">
      <c r="B20" t="s">
        <v>282</v>
      </c>
      <c r="C20" s="90" t="s">
        <v>298</v>
      </c>
      <c r="D20" s="90"/>
      <c r="E20" s="90"/>
      <c r="F20" s="90"/>
      <c r="I20" t="s">
        <v>307</v>
      </c>
      <c r="J20" s="88"/>
      <c r="K20" s="88"/>
      <c r="L20" s="88"/>
    </row>
    <row r="21" spans="2:12" x14ac:dyDescent="0.25">
      <c r="B21" t="s">
        <v>283</v>
      </c>
      <c r="C21" t="s">
        <v>169</v>
      </c>
      <c r="D21" t="s">
        <v>287</v>
      </c>
      <c r="E21" t="s">
        <v>169</v>
      </c>
      <c r="F21" t="s">
        <v>287</v>
      </c>
      <c r="I21" t="s">
        <v>306</v>
      </c>
      <c r="J21" s="88"/>
      <c r="K21" s="88"/>
      <c r="L21" s="88"/>
    </row>
    <row r="22" spans="2:12" x14ac:dyDescent="0.25">
      <c r="B22" t="s">
        <v>284</v>
      </c>
      <c r="C22" s="90" t="s">
        <v>260</v>
      </c>
      <c r="D22" s="90"/>
      <c r="E22" s="90"/>
      <c r="F22" s="90"/>
      <c r="H22" t="s">
        <v>286</v>
      </c>
      <c r="I22" t="s">
        <v>305</v>
      </c>
      <c r="J22" s="88">
        <v>3</v>
      </c>
      <c r="K22" s="88">
        <v>5</v>
      </c>
      <c r="L22" s="88">
        <f>J22/K22</f>
        <v>0.6</v>
      </c>
    </row>
    <row r="23" spans="2:12" x14ac:dyDescent="0.25">
      <c r="B23" t="s">
        <v>285</v>
      </c>
      <c r="C23" t="s">
        <v>166</v>
      </c>
      <c r="D23" t="s">
        <v>293</v>
      </c>
      <c r="E23" t="s">
        <v>166</v>
      </c>
      <c r="F23" t="s">
        <v>27</v>
      </c>
      <c r="I23" t="s">
        <v>308</v>
      </c>
      <c r="J23" s="88"/>
      <c r="K23" s="88"/>
      <c r="L23" s="88"/>
    </row>
    <row r="24" spans="2:12" x14ac:dyDescent="0.25">
      <c r="D24" t="s">
        <v>27</v>
      </c>
      <c r="F24" t="s">
        <v>297</v>
      </c>
      <c r="I24" t="s">
        <v>306</v>
      </c>
      <c r="J24" s="88"/>
      <c r="K24" s="88"/>
      <c r="L24" s="88"/>
    </row>
    <row r="25" spans="2:12" x14ac:dyDescent="0.25">
      <c r="D25" t="s">
        <v>27</v>
      </c>
      <c r="F25" t="s">
        <v>309</v>
      </c>
      <c r="K25" s="22" t="s">
        <v>64</v>
      </c>
      <c r="L25" s="22">
        <f>SUM(L5:L24)</f>
        <v>5.85</v>
      </c>
    </row>
    <row r="26" spans="2:12" x14ac:dyDescent="0.25">
      <c r="B26" t="s">
        <v>286</v>
      </c>
      <c r="C26" t="s">
        <v>166</v>
      </c>
      <c r="D26" t="s">
        <v>293</v>
      </c>
      <c r="E26" t="s">
        <v>166</v>
      </c>
      <c r="F26" t="s">
        <v>27</v>
      </c>
      <c r="K26" s="22" t="s">
        <v>66</v>
      </c>
      <c r="L26" s="22">
        <f>L25/15</f>
        <v>0.38999999999999996</v>
      </c>
    </row>
    <row r="27" spans="2:12" x14ac:dyDescent="0.25">
      <c r="D27" t="s">
        <v>290</v>
      </c>
      <c r="F27" t="s">
        <v>290</v>
      </c>
      <c r="K27" s="22" t="s">
        <v>65</v>
      </c>
      <c r="L27" s="22">
        <f>1-L26</f>
        <v>0.6100000000000001</v>
      </c>
    </row>
    <row r="28" spans="2:12" x14ac:dyDescent="0.25">
      <c r="D28" t="s">
        <v>294</v>
      </c>
      <c r="F28" t="s">
        <v>27</v>
      </c>
    </row>
    <row r="29" spans="2:12" x14ac:dyDescent="0.25">
      <c r="D29" t="s">
        <v>27</v>
      </c>
      <c r="F29" t="s">
        <v>309</v>
      </c>
    </row>
  </sheetData>
  <mergeCells count="14">
    <mergeCell ref="J7:J8"/>
    <mergeCell ref="J19:J21"/>
    <mergeCell ref="J22:J24"/>
    <mergeCell ref="B3:B4"/>
    <mergeCell ref="C3:D3"/>
    <mergeCell ref="E3:F3"/>
    <mergeCell ref="C22:F22"/>
    <mergeCell ref="C20:F20"/>
    <mergeCell ref="K19:K21"/>
    <mergeCell ref="K22:K24"/>
    <mergeCell ref="L19:L21"/>
    <mergeCell ref="L22:L24"/>
    <mergeCell ref="K7:K8"/>
    <mergeCell ref="L7:L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ATM</vt:lpstr>
      <vt:lpstr>Retailer</vt:lpstr>
      <vt:lpstr>ORA</vt:lpstr>
      <vt:lpstr>Case Study 2</vt:lpstr>
      <vt:lpstr>HOSS Use Case 1</vt:lpstr>
      <vt:lpstr>ESAP Use 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2016-11-22T10:50:37Z</dcterms:modified>
</cp:coreProperties>
</file>